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8385" tabRatio="679" activeTab="0"/>
  </bookViews>
  <sheets>
    <sheet name="BS" sheetId="1" r:id="rId1"/>
    <sheet name="Inc Sttmt" sheetId="2" r:id="rId2"/>
    <sheet name="cash flow " sheetId="3" r:id="rId3"/>
    <sheet name="Equity" sheetId="4" r:id="rId4"/>
  </sheets>
  <externalReferences>
    <externalReference r:id="rId7"/>
  </externalReferences>
  <definedNames>
    <definedName name="_xlnm.Print_Area" localSheetId="0">'BS'!$A$1:$G$64</definedName>
    <definedName name="_xlnm.Print_Area" localSheetId="2">'cash flow '!$A$1:$F$60</definedName>
    <definedName name="_xlnm.Print_Area" localSheetId="3">'Equity'!$A$1:$M$59</definedName>
    <definedName name="_xlnm.Print_Area" localSheetId="1">'Inc Sttmt'!$A$1:$I$51</definedName>
  </definedNames>
  <calcPr fullCalcOnLoad="1"/>
</workbook>
</file>

<file path=xl/sharedStrings.xml><?xml version="1.0" encoding="utf-8"?>
<sst xmlns="http://schemas.openxmlformats.org/spreadsheetml/2006/main" count="238" uniqueCount="137">
  <si>
    <t>TECHNODEX BHD ("TB" or "Company")</t>
  </si>
  <si>
    <t>Company No. 627634-A</t>
  </si>
  <si>
    <t>(Incorporated in Malaysia)</t>
  </si>
  <si>
    <t>QUARTER ENDED</t>
  </si>
  <si>
    <t>RM'000</t>
  </si>
  <si>
    <t>Revenue</t>
  </si>
  <si>
    <t>Other operating income</t>
  </si>
  <si>
    <t>Other operating expenses</t>
  </si>
  <si>
    <t>Finance costs</t>
  </si>
  <si>
    <t>Development costs</t>
  </si>
  <si>
    <t>Goodwill on consolidation</t>
  </si>
  <si>
    <t>Current Assets</t>
  </si>
  <si>
    <t>Inventories</t>
  </si>
  <si>
    <t>Trade receivables</t>
  </si>
  <si>
    <t>Cash and bank balances</t>
  </si>
  <si>
    <t>Current Liabilities</t>
  </si>
  <si>
    <t>Bank overdraft</t>
  </si>
  <si>
    <t>Share Capital</t>
  </si>
  <si>
    <t>Share Premium</t>
  </si>
  <si>
    <t>AS AT PRECEDING</t>
  </si>
  <si>
    <t>FINANCIAL YEAR ENDED AT</t>
  </si>
  <si>
    <t xml:space="preserve">UNAUDITED CONDENSED CONSOLIDATED BALANCE SHEETS </t>
  </si>
  <si>
    <t>UNAUDITED</t>
  </si>
  <si>
    <t>AS AT END OF CURRENT</t>
  </si>
  <si>
    <t>QUARTER AT</t>
  </si>
  <si>
    <t>Assets</t>
  </si>
  <si>
    <t>Non-current Assets</t>
  </si>
  <si>
    <t>Other receivables, deposits and prepayments</t>
  </si>
  <si>
    <t>Tax recoverable</t>
  </si>
  <si>
    <t>Total Assets</t>
  </si>
  <si>
    <t>Equity and Liabilities</t>
  </si>
  <si>
    <t>Equity attributable to equity holders of the Company</t>
  </si>
  <si>
    <t>Retained Profits</t>
  </si>
  <si>
    <t>Total Equity</t>
  </si>
  <si>
    <t>Long term borrowings</t>
  </si>
  <si>
    <t>Other payables and accruals</t>
  </si>
  <si>
    <t>Total Liabilities</t>
  </si>
  <si>
    <t>Total Equity and Liabilities</t>
  </si>
  <si>
    <t>-</t>
  </si>
  <si>
    <t xml:space="preserve">UNAUDITED CONDENSED CONSOLIDATED CASH FLOW STATEMENTS </t>
  </si>
  <si>
    <t>PRECEDING</t>
  </si>
  <si>
    <t>CURRENT YEAR</t>
  </si>
  <si>
    <t>TO DATE ENDED</t>
  </si>
  <si>
    <t>Cash flows from operating activities</t>
  </si>
  <si>
    <t>Cash flows for investing activities</t>
  </si>
  <si>
    <t>Cash flows from financing activities</t>
  </si>
  <si>
    <t>Net increase in cash and cash equivalents</t>
  </si>
  <si>
    <t>Cash and cash equivalents at beginning of the financial period</t>
  </si>
  <si>
    <t>Cash and cash equivalents at end of the financial period</t>
  </si>
  <si>
    <t>Cash and cash equivalents at the end of the financial period comprises the following :-</t>
  </si>
  <si>
    <t xml:space="preserve">The unaudited Condensed Consolidated Cash Flow Statements should be read in conjunction with the Audited Financial Statements for the financial year </t>
  </si>
  <si>
    <t xml:space="preserve">UNAUDITED CONDENSED CONSOLIDATED STATEMENT OF CHANGES IN EQUITY </t>
  </si>
  <si>
    <t>Attributable to Equity Holders of the Company</t>
  </si>
  <si>
    <t>Non-Distributable</t>
  </si>
  <si>
    <t>Distributable</t>
  </si>
  <si>
    <t>Total</t>
  </si>
  <si>
    <t>Listing expenses incurred</t>
  </si>
  <si>
    <t xml:space="preserve">The unaudited Condensed Consolidated Statement of Changes in Equity should be read in conjunction with the Audited Financial Statements for the financial year </t>
  </si>
  <si>
    <t>TECHNODEX BHD</t>
  </si>
  <si>
    <t xml:space="preserve">UNAUDITED CONDENSED CONSOLIDATED INCOME STATEMENTS </t>
  </si>
  <si>
    <t>INDIVIDUAL QUARTER</t>
  </si>
  <si>
    <t>CUMULATIVE QUARTER</t>
  </si>
  <si>
    <t>CURRENT</t>
  </si>
  <si>
    <t>CORRESPONDING</t>
  </si>
  <si>
    <t>YEAR TO DATE ENDED</t>
  </si>
  <si>
    <t xml:space="preserve">YEAR TO DATE ENDED </t>
  </si>
  <si>
    <t>- Diluted</t>
  </si>
  <si>
    <t xml:space="preserve">The unaudited Condensed Consolidated Income Statements should be read in conjunction with Audited Financial Statements for the financial year </t>
  </si>
  <si>
    <t>Depreciation &amp; amortisation</t>
  </si>
  <si>
    <t>Short term borrowings</t>
  </si>
  <si>
    <t>Attributable to:</t>
  </si>
  <si>
    <t>Equity holders of the Company</t>
  </si>
  <si>
    <t>Share options granted under ESOS</t>
  </si>
  <si>
    <t xml:space="preserve">The unaudited Condensed Consolidated Balance Sheets should be read in conjunction with the Audited Financial Statements </t>
  </si>
  <si>
    <t>Deferred taxation</t>
  </si>
  <si>
    <t>Net assets per share attributable to ordinary equity holders of the parent (sen)</t>
  </si>
  <si>
    <t>At 1 July 2007</t>
  </si>
  <si>
    <t>Property, plant and equipment</t>
  </si>
  <si>
    <t>Other intangible assets</t>
  </si>
  <si>
    <t>Fixed deposits with licensed banks</t>
  </si>
  <si>
    <t>Other reserves</t>
  </si>
  <si>
    <t>Provision for taxation</t>
  </si>
  <si>
    <t>Income tax expenses</t>
  </si>
  <si>
    <t xml:space="preserve">- Basic </t>
  </si>
  <si>
    <t xml:space="preserve">Employee benefits </t>
  </si>
  <si>
    <t>Exchange fluctuation reserve</t>
  </si>
  <si>
    <t>Non-current and deferred liabilities</t>
  </si>
  <si>
    <t>Other</t>
  </si>
  <si>
    <t>reserves</t>
  </si>
  <si>
    <t>Exchange</t>
  </si>
  <si>
    <t xml:space="preserve">fluctuation reserve </t>
  </si>
  <si>
    <t>Currency translation difference not recognised</t>
  </si>
  <si>
    <t xml:space="preserve"> in income statement</t>
  </si>
  <si>
    <t>Profit after taxation for the financial period</t>
  </si>
  <si>
    <t>* represents gain/(expenses) not recognised in income statement.</t>
  </si>
  <si>
    <t>Issuance of ordinary shares:-</t>
  </si>
  <si>
    <t xml:space="preserve"> - pursuant to ESOS</t>
  </si>
  <si>
    <t xml:space="preserve"> - pursuant to private placement</t>
  </si>
  <si>
    <t xml:space="preserve"> - pursuant to bonus issue</t>
  </si>
  <si>
    <t>Trade payables</t>
  </si>
  <si>
    <t>AUDITED</t>
  </si>
  <si>
    <t>Share options exercised by employees</t>
  </si>
  <si>
    <t>At 1 July 2008</t>
  </si>
  <si>
    <t>for the financial year ended 30th June 2008 and the accompanying explanatory notes attached to the interim financial statements.</t>
  </si>
  <si>
    <t xml:space="preserve">Profit before tax </t>
  </si>
  <si>
    <t>Adjustment for non-cash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</si>
  <si>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</si>
  <si>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</si>
  <si>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</si>
  <si>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</si>
  <si>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 flows from operations</t>
  </si>
  <si>
    <t>Net cash from operating activities</t>
  </si>
  <si>
    <t>Interest paid</t>
  </si>
  <si>
    <t>Tax paid</t>
  </si>
  <si>
    <t>Purchase of property, plant and equipment</t>
  </si>
  <si>
    <t>Intangible assets/Development costs incurred</t>
  </si>
  <si>
    <t>Interest received</t>
  </si>
  <si>
    <t>Proceeds from disposal of equipment</t>
  </si>
  <si>
    <t>Net cash used in investing activities</t>
  </si>
  <si>
    <t>Advances from/(Repayment to) directors</t>
  </si>
  <si>
    <t>Private placement expenses</t>
  </si>
  <si>
    <t>Foreign reserve</t>
  </si>
  <si>
    <t>Net hire purchase and finance lease payables</t>
  </si>
  <si>
    <t>ended 30th June 2008 and the accompanying explanatory notes attached to the interim financial statements.</t>
  </si>
  <si>
    <t>Profit/ (Loss) before taxation</t>
  </si>
  <si>
    <t>Profit/ (Loss) after taxation</t>
  </si>
  <si>
    <t>Loss after taxation for the financial period</t>
  </si>
  <si>
    <t>Earnings / (loss)  per share (sen)</t>
  </si>
  <si>
    <t>Profit / (Loss) from operations</t>
  </si>
  <si>
    <t>which is integral to the announcement of quarterly report for the Third(3rd) quarter ended 31 March 2009</t>
  </si>
  <si>
    <t>At 31 March 2008</t>
  </si>
  <si>
    <t>14*</t>
  </si>
  <si>
    <t>At 31 March 2009</t>
  </si>
  <si>
    <t>*(10)</t>
  </si>
  <si>
    <t>Investment in associate</t>
  </si>
  <si>
    <t>Net term loan</t>
  </si>
  <si>
    <t>Proceeds from issuance of shares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</si>
</sst>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[$-409]d\-mmm\-yyyy;@"/>
    <numFmt numFmtId="179" formatCode="_(* #,##0_);_(* \(#,##0\);_(* &quot;-&quot;??_);_(@_)"/>
    <numFmt numFmtId="180" formatCode="_(* #,##0.000_);_(* \(#,##0.000\);_(* &quot;-&quot;??_);_(@_)"/>
    <numFmt numFmtId="181" formatCode="_(* #,##0.0_);_(* \(#,##0.0\);_(* &quot;-&quot;??_);_(@_)"/>
    <numFmt numFmtId="182" formatCode="&quot;£&quot;#,##0_);\(&quot;£&quot;#,##0\)"/>
    <numFmt numFmtId="183" formatCode="&quot;£&quot;#,##0_);[Red]\(&quot;£&quot;#,##0\)"/>
    <numFmt numFmtId="184" formatCode="&quot;£&quot;#,##0.00_);\(&quot;£&quot;#,##0.00\)"/>
    <numFmt numFmtId="185" formatCode="&quot;£&quot;#,##0.00_);[Red]\(&quot;£&quot;#,##0.00\)"/>
    <numFmt numFmtId="186" formatCode="_(&quot;£&quot;* #,##0_);_(&quot;£&quot;* \(#,##0\);_(&quot;£&quot;* &quot;-&quot;_);_(@_)"/>
    <numFmt numFmtId="187" formatCode="_(&quot;£&quot;* #,##0.00_);_(&quot;£&quot;* \(#,##0.00\);_(&quot;£&quot;* &quot;-&quot;??_);_(@_)"/>
    <numFmt numFmtId="188" formatCode="&quot;RM&quot;#,##0;\-&quot;RM&quot;#,##0"/>
    <numFmt numFmtId="189" formatCode="&quot;RM&quot;#,##0;[Red]\-&quot;RM&quot;#,##0"/>
    <numFmt numFmtId="190" formatCode="&quot;RM&quot;#,##0.00;\-&quot;RM&quot;#,##0.00"/>
    <numFmt numFmtId="191" formatCode="&quot;RM&quot;#,##0.00;[Red]\-&quot;RM&quot;#,##0.00"/>
    <numFmt numFmtId="192" formatCode="_-&quot;RM&quot;* #,##0_-;\-&quot;RM&quot;* #,##0_-;_-&quot;RM&quot;* &quot;-&quot;_-;_-@_-"/>
    <numFmt numFmtId="193" formatCode="_-&quot;RM&quot;* #,##0.00_-;\-&quot;RM&quot;* #,##0.00_-;_-&quot;RM&quot;* &quot;-&quot;??_-;_-@_-"/>
    <numFmt numFmtId="194" formatCode="#,##0.0_);\(#,##0.0\)"/>
    <numFmt numFmtId="195" formatCode="[$-409]dddd\,\ dd\ mmmm\,\ yyyy"/>
    <numFmt numFmtId="196" formatCode="0_);\(0\)"/>
    <numFmt numFmtId="197" formatCode="_(* #,##0.0_);_(* \(#,##0.0\);_(* &quot;-&quot;?_);_(@_)"/>
    <numFmt numFmtId="198" formatCode="0.0%"/>
    <numFmt numFmtId="199" formatCode="_(&quot;$&quot;* #,##0.000_);_(&quot;$&quot;* \(#,##0.000\);_(&quot;$&quot;* &quot;-&quot;??_);_(@_)"/>
    <numFmt numFmtId="200" formatCode="_(&quot;$&quot;* #,##0.0000_);_(&quot;$&quot;* \(#,##0.0000\);_(&quot;$&quot;* &quot;-&quot;??_);_(@_)"/>
  </numFmts>
  <fonts count="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41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78" fontId="4" fillId="0" borderId="0" xfId="0" applyNumberFormat="1" applyFont="1" applyFill="1" applyAlignment="1" quotePrefix="1">
      <alignment horizontal="center"/>
    </xf>
    <xf numFmtId="179" fontId="5" fillId="0" borderId="0" xfId="15" applyNumberFormat="1" applyFont="1" applyFill="1" applyBorder="1" applyAlignment="1">
      <alignment/>
    </xf>
    <xf numFmtId="179" fontId="5" fillId="0" borderId="1" xfId="15" applyNumberFormat="1" applyFont="1" applyFill="1" applyBorder="1" applyAlignment="1">
      <alignment/>
    </xf>
    <xf numFmtId="179" fontId="5" fillId="0" borderId="0" xfId="15" applyNumberFormat="1" applyFont="1" applyFill="1" applyAlignment="1">
      <alignment/>
    </xf>
    <xf numFmtId="179" fontId="5" fillId="0" borderId="0" xfId="15" applyNumberFormat="1" applyFont="1" applyFill="1" applyAlignment="1">
      <alignment horizontal="right"/>
    </xf>
    <xf numFmtId="179" fontId="5" fillId="0" borderId="2" xfId="15" applyNumberFormat="1" applyFont="1" applyFill="1" applyBorder="1" applyAlignment="1">
      <alignment/>
    </xf>
    <xf numFmtId="179" fontId="5" fillId="0" borderId="0" xfId="15" applyNumberFormat="1" applyFont="1" applyFill="1" applyAlignment="1">
      <alignment horizontal="center"/>
    </xf>
    <xf numFmtId="179" fontId="5" fillId="0" borderId="3" xfId="15" applyNumberFormat="1" applyFont="1" applyFill="1" applyBorder="1" applyAlignment="1">
      <alignment horizontal="center"/>
    </xf>
    <xf numFmtId="179" fontId="5" fillId="0" borderId="0" xfId="15" applyNumberFormat="1" applyFont="1" applyFill="1" applyBorder="1" applyAlignment="1">
      <alignment horizontal="center"/>
    </xf>
    <xf numFmtId="179" fontId="5" fillId="0" borderId="3" xfId="15" applyNumberFormat="1" applyFont="1" applyFill="1" applyBorder="1" applyAlignment="1">
      <alignment/>
    </xf>
    <xf numFmtId="179" fontId="5" fillId="0" borderId="4" xfId="15" applyNumberFormat="1" applyFont="1" applyFill="1" applyBorder="1" applyAlignment="1">
      <alignment/>
    </xf>
    <xf numFmtId="179" fontId="5" fillId="0" borderId="1" xfId="15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>
      <alignment horizontal="center"/>
    </xf>
    <xf numFmtId="39" fontId="5" fillId="0" borderId="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justify" wrapText="1"/>
    </xf>
    <xf numFmtId="41" fontId="5" fillId="0" borderId="0" xfId="0" applyFont="1" applyFill="1" applyAlignment="1">
      <alignment horizontal="left"/>
    </xf>
    <xf numFmtId="179" fontId="4" fillId="0" borderId="0" xfId="15" applyNumberFormat="1" applyFont="1" applyFill="1" applyAlignment="1">
      <alignment horizontal="center"/>
    </xf>
    <xf numFmtId="41" fontId="5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15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 quotePrefix="1">
      <alignment horizontal="center"/>
    </xf>
    <xf numFmtId="37" fontId="5" fillId="0" borderId="0" xfId="0" applyNumberFormat="1" applyFont="1" applyFill="1" applyAlignment="1">
      <alignment horizontal="right"/>
    </xf>
    <xf numFmtId="179" fontId="5" fillId="0" borderId="0" xfId="0" applyNumberFormat="1" applyFont="1" applyFill="1" applyAlignment="1">
      <alignment/>
    </xf>
    <xf numFmtId="41" fontId="5" fillId="0" borderId="0" xfId="19" applyFont="1" applyFill="1">
      <alignment/>
      <protection/>
    </xf>
    <xf numFmtId="41" fontId="4" fillId="0" borderId="0" xfId="19" applyFont="1" applyFill="1">
      <alignment/>
      <protection/>
    </xf>
    <xf numFmtId="0" fontId="4" fillId="0" borderId="0" xfId="0" applyFont="1" applyFill="1" applyAlignment="1">
      <alignment horizontal="left"/>
    </xf>
    <xf numFmtId="179" fontId="4" fillId="0" borderId="1" xfId="15" applyNumberFormat="1" applyFont="1" applyFill="1" applyBorder="1" applyAlignment="1">
      <alignment horizontal="center"/>
    </xf>
    <xf numFmtId="179" fontId="5" fillId="0" borderId="0" xfId="15" applyNumberFormat="1" applyFont="1" applyFill="1" applyBorder="1" applyAlignment="1">
      <alignment horizontal="right"/>
    </xf>
    <xf numFmtId="43" fontId="5" fillId="0" borderId="5" xfId="15" applyNumberFormat="1" applyFont="1" applyFill="1" applyBorder="1" applyAlignment="1">
      <alignment/>
    </xf>
    <xf numFmtId="43" fontId="5" fillId="0" borderId="0" xfId="15" applyFont="1" applyFill="1" applyAlignment="1">
      <alignment/>
    </xf>
    <xf numFmtId="0" fontId="5" fillId="0" borderId="0" xfId="0" applyFont="1" applyFill="1" applyAlignment="1">
      <alignment horizontal="right"/>
    </xf>
    <xf numFmtId="179" fontId="5" fillId="0" borderId="5" xfId="0" applyNumberFormat="1" applyFont="1" applyFill="1" applyBorder="1" applyAlignment="1">
      <alignment horizontal="right"/>
    </xf>
    <xf numFmtId="179" fontId="5" fillId="0" borderId="5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43" fontId="5" fillId="0" borderId="0" xfId="0" applyNumberFormat="1" applyFont="1" applyFill="1" applyBorder="1" applyAlignment="1">
      <alignment/>
    </xf>
    <xf numFmtId="19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 wrapText="1"/>
    </xf>
    <xf numFmtId="3" fontId="8" fillId="0" borderId="0" xfId="0" applyNumberFormat="1" applyFont="1" applyBorder="1" applyAlignment="1">
      <alignment/>
    </xf>
    <xf numFmtId="10" fontId="5" fillId="0" borderId="0" xfId="22" applyNumberFormat="1" applyFont="1" applyFill="1" applyBorder="1" applyAlignment="1">
      <alignment horizontal="right"/>
    </xf>
    <xf numFmtId="41" fontId="5" fillId="0" borderId="0" xfId="19" applyFont="1" applyFill="1" applyAlignment="1">
      <alignment/>
      <protection/>
    </xf>
    <xf numFmtId="41" fontId="5" fillId="0" borderId="0" xfId="19" applyFont="1" applyFill="1" applyAlignment="1">
      <alignment horizontal="left" vertical="center"/>
      <protection/>
    </xf>
    <xf numFmtId="41" fontId="5" fillId="0" borderId="0" xfId="19" applyFont="1" applyFill="1" applyAlignment="1">
      <alignment horizontal="justify" wrapText="1"/>
      <protection/>
    </xf>
    <xf numFmtId="0" fontId="5" fillId="2" borderId="0" xfId="0" applyFont="1" applyFill="1" applyAlignment="1">
      <alignment/>
    </xf>
    <xf numFmtId="179" fontId="5" fillId="2" borderId="0" xfId="15" applyNumberFormat="1" applyFont="1" applyFill="1" applyBorder="1" applyAlignment="1">
      <alignment/>
    </xf>
    <xf numFmtId="179" fontId="5" fillId="2" borderId="0" xfId="15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41" fontId="4" fillId="0" borderId="0" xfId="19" applyFont="1" applyFill="1" applyAlignment="1">
      <alignment horizontal="center"/>
      <protection/>
    </xf>
    <xf numFmtId="178" fontId="4" fillId="0" borderId="0" xfId="19" applyNumberFormat="1" applyFont="1" applyFill="1" applyAlignment="1">
      <alignment horizontal="center"/>
      <protection/>
    </xf>
    <xf numFmtId="179" fontId="5" fillId="0" borderId="0" xfId="15" applyNumberFormat="1" applyFont="1" applyFill="1" applyAlignment="1" quotePrefix="1">
      <alignment/>
    </xf>
    <xf numFmtId="179" fontId="5" fillId="0" borderId="5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1" fillId="0" borderId="0" xfId="15" applyNumberFormat="1" applyFont="1" applyBorder="1" applyAlignment="1">
      <alignment/>
    </xf>
    <xf numFmtId="43" fontId="5" fillId="0" borderId="0" xfId="15" applyFont="1" applyFill="1" applyAlignment="1">
      <alignment horizontal="right"/>
    </xf>
    <xf numFmtId="179" fontId="5" fillId="0" borderId="3" xfId="0" applyNumberFormat="1" applyFont="1" applyFill="1" applyBorder="1" applyAlignment="1">
      <alignment horizontal="center"/>
    </xf>
    <xf numFmtId="179" fontId="5" fillId="0" borderId="0" xfId="0" applyNumberFormat="1" applyFont="1" applyFill="1" applyAlignment="1">
      <alignment/>
    </xf>
    <xf numFmtId="41" fontId="4" fillId="3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7</xdr:row>
      <xdr:rowOff>76200</xdr:rowOff>
    </xdr:from>
    <xdr:to>
      <xdr:col>10</xdr:col>
      <xdr:colOff>942975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7620000" y="12096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7</xdr:row>
      <xdr:rowOff>95250</xdr:rowOff>
    </xdr:from>
    <xdr:to>
      <xdr:col>4</xdr:col>
      <xdr:colOff>609600</xdr:colOff>
      <xdr:row>7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2981325" y="12287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Dex\Quarterly%20Announcement\FYE2008\FYE2008\TND-qtr2-311207\Quarterly%20result_Q2FY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nc Sttmt"/>
      <sheetName val="cash flow "/>
      <sheetName val="Equi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34"/>
  <sheetViews>
    <sheetView tabSelected="1" zoomScaleSheetLayoutView="100" workbookViewId="0" topLeftCell="A52">
      <selection activeCell="C58" sqref="C58"/>
    </sheetView>
  </sheetViews>
  <sheetFormatPr defaultColWidth="9.140625" defaultRowHeight="12.75"/>
  <cols>
    <col min="1" max="2" width="9.140625" style="14" customWidth="1"/>
    <col min="3" max="3" width="24.7109375" style="14" customWidth="1"/>
    <col min="4" max="4" width="4.8515625" style="14" customWidth="1"/>
    <col min="5" max="5" width="22.8515625" style="14" customWidth="1"/>
    <col min="6" max="6" width="2.421875" style="14" customWidth="1"/>
    <col min="7" max="7" width="26.00390625" style="14" customWidth="1"/>
    <col min="8" max="8" width="16.28125" style="53" customWidth="1"/>
    <col min="9" max="9" width="16.57421875" style="16" customWidth="1"/>
    <col min="10" max="16384" width="9.140625" style="14" customWidth="1"/>
  </cols>
  <sheetData>
    <row r="1" spans="1:8" ht="15.75">
      <c r="A1" s="13" t="s">
        <v>0</v>
      </c>
      <c r="D1" s="13"/>
      <c r="E1" s="13"/>
      <c r="F1" s="13"/>
      <c r="G1" s="13"/>
      <c r="H1" s="45"/>
    </row>
    <row r="2" spans="1:8" ht="15.75">
      <c r="A2" s="13" t="s">
        <v>1</v>
      </c>
      <c r="B2" s="13"/>
      <c r="C2" s="13"/>
      <c r="D2" s="13"/>
      <c r="E2" s="13"/>
      <c r="F2" s="13"/>
      <c r="G2" s="13"/>
      <c r="H2" s="45"/>
    </row>
    <row r="3" spans="1:8" ht="15.75">
      <c r="A3" s="15" t="s">
        <v>2</v>
      </c>
      <c r="B3" s="15"/>
      <c r="C3" s="15"/>
      <c r="D3" s="15"/>
      <c r="E3" s="15"/>
      <c r="F3" s="15"/>
      <c r="G3" s="15"/>
      <c r="H3" s="45"/>
    </row>
    <row r="4" spans="1:8" ht="13.5" customHeight="1">
      <c r="A4" s="16"/>
      <c r="B4" s="16"/>
      <c r="C4" s="16"/>
      <c r="D4" s="16"/>
      <c r="E4" s="16"/>
      <c r="F4" s="16"/>
      <c r="G4" s="16"/>
      <c r="H4" s="45"/>
    </row>
    <row r="5" spans="1:8" ht="15.75">
      <c r="A5" s="15" t="s">
        <v>21</v>
      </c>
      <c r="B5" s="15"/>
      <c r="C5" s="15"/>
      <c r="D5" s="15"/>
      <c r="E5" s="15"/>
      <c r="F5" s="15"/>
      <c r="G5" s="15"/>
      <c r="H5" s="45"/>
    </row>
    <row r="6" spans="1:8" ht="15.75">
      <c r="A6" s="13" t="s">
        <v>129</v>
      </c>
      <c r="H6" s="45"/>
    </row>
    <row r="7" spans="1:8" ht="15.75">
      <c r="A7" s="15"/>
      <c r="B7" s="15"/>
      <c r="C7" s="15"/>
      <c r="D7" s="15"/>
      <c r="E7" s="15"/>
      <c r="F7" s="15"/>
      <c r="G7" s="15"/>
      <c r="H7" s="46"/>
    </row>
    <row r="8" spans="1:8" ht="15.75">
      <c r="A8" s="15"/>
      <c r="B8" s="15"/>
      <c r="C8" s="15"/>
      <c r="D8" s="15"/>
      <c r="E8" s="17" t="s">
        <v>22</v>
      </c>
      <c r="F8" s="17"/>
      <c r="G8" s="62" t="s">
        <v>100</v>
      </c>
      <c r="H8" s="46"/>
    </row>
    <row r="9" spans="1:8" ht="15.75">
      <c r="A9" s="13"/>
      <c r="E9" s="17" t="s">
        <v>23</v>
      </c>
      <c r="F9" s="17"/>
      <c r="G9" s="62" t="s">
        <v>19</v>
      </c>
      <c r="H9" s="47"/>
    </row>
    <row r="10" spans="1:8" ht="15.75">
      <c r="A10" s="13"/>
      <c r="E10" s="17" t="s">
        <v>24</v>
      </c>
      <c r="F10" s="17"/>
      <c r="G10" s="62" t="s">
        <v>20</v>
      </c>
      <c r="H10" s="45"/>
    </row>
    <row r="11" spans="1:8" ht="15.75">
      <c r="A11" s="13"/>
      <c r="D11" s="18"/>
      <c r="E11" s="63">
        <v>39903</v>
      </c>
      <c r="F11" s="1"/>
      <c r="G11" s="63">
        <v>39629</v>
      </c>
      <c r="H11" s="45"/>
    </row>
    <row r="12" spans="1:8" ht="15.75">
      <c r="A12" s="13"/>
      <c r="E12" s="17" t="s">
        <v>4</v>
      </c>
      <c r="F12" s="17"/>
      <c r="G12" s="62" t="s">
        <v>4</v>
      </c>
      <c r="H12" s="48"/>
    </row>
    <row r="13" spans="1:8" ht="15.75">
      <c r="A13" s="13"/>
      <c r="E13" s="17"/>
      <c r="F13" s="17"/>
      <c r="G13" s="17"/>
      <c r="H13" s="45"/>
    </row>
    <row r="14" spans="1:8" ht="15.75">
      <c r="A14" s="13" t="s">
        <v>25</v>
      </c>
      <c r="E14" s="17"/>
      <c r="F14" s="17"/>
      <c r="G14" s="17"/>
      <c r="H14" s="48"/>
    </row>
    <row r="15" spans="1:8" ht="15.75">
      <c r="A15" s="13" t="s">
        <v>26</v>
      </c>
      <c r="H15" s="45"/>
    </row>
    <row r="16" spans="2:8" ht="15.75">
      <c r="B16" s="14" t="s">
        <v>77</v>
      </c>
      <c r="C16" s="13"/>
      <c r="D16" s="13"/>
      <c r="E16" s="4">
        <v>5732</v>
      </c>
      <c r="F16" s="4"/>
      <c r="G16" s="4">
        <v>6277</v>
      </c>
      <c r="H16" s="48"/>
    </row>
    <row r="17" spans="2:8" ht="15.75">
      <c r="B17" s="14" t="s">
        <v>10</v>
      </c>
      <c r="C17" s="13"/>
      <c r="D17" s="13"/>
      <c r="E17" s="4">
        <v>1559</v>
      </c>
      <c r="F17" s="4"/>
      <c r="G17" s="4">
        <v>1559</v>
      </c>
      <c r="H17" s="45"/>
    </row>
    <row r="18" spans="2:9" ht="15.75">
      <c r="B18" s="14" t="s">
        <v>9</v>
      </c>
      <c r="C18" s="13"/>
      <c r="D18" s="13"/>
      <c r="E18" s="4">
        <v>8364</v>
      </c>
      <c r="F18" s="4"/>
      <c r="G18" s="4">
        <v>5084</v>
      </c>
      <c r="H18" s="67"/>
      <c r="I18" s="66"/>
    </row>
    <row r="19" spans="2:9" ht="15.75">
      <c r="B19" s="14" t="s">
        <v>78</v>
      </c>
      <c r="C19" s="13"/>
      <c r="D19" s="13"/>
      <c r="E19" s="4">
        <v>6754</v>
      </c>
      <c r="F19" s="4"/>
      <c r="G19" s="4">
        <v>7488</v>
      </c>
      <c r="H19" s="67"/>
      <c r="I19" s="66"/>
    </row>
    <row r="20" spans="2:9" ht="15.75">
      <c r="B20" s="14" t="s">
        <v>134</v>
      </c>
      <c r="C20" s="13"/>
      <c r="D20" s="13"/>
      <c r="E20" s="4">
        <v>5350</v>
      </c>
      <c r="F20" s="4"/>
      <c r="G20" s="4">
        <v>0</v>
      </c>
      <c r="H20" s="67"/>
      <c r="I20" s="66"/>
    </row>
    <row r="21" spans="3:8" ht="15.75">
      <c r="C21" s="13"/>
      <c r="D21" s="13"/>
      <c r="E21" s="8">
        <f>SUM(E16:E20)</f>
        <v>27759</v>
      </c>
      <c r="F21" s="4"/>
      <c r="G21" s="8">
        <f>SUM(G16:G20)</f>
        <v>20408</v>
      </c>
      <c r="H21" s="48"/>
    </row>
    <row r="22" spans="1:8" ht="15.75">
      <c r="A22" s="13"/>
      <c r="E22" s="4"/>
      <c r="F22" s="4"/>
      <c r="G22" s="7"/>
      <c r="H22" s="48"/>
    </row>
    <row r="23" spans="1:8" ht="15.75">
      <c r="A23" s="13" t="s">
        <v>11</v>
      </c>
      <c r="E23" s="2"/>
      <c r="F23" s="4"/>
      <c r="G23" s="7"/>
      <c r="H23" s="45"/>
    </row>
    <row r="24" spans="1:8" ht="15.75">
      <c r="A24" s="13"/>
      <c r="B24" s="14" t="s">
        <v>12</v>
      </c>
      <c r="E24" s="2">
        <v>10</v>
      </c>
      <c r="F24" s="4"/>
      <c r="G24" s="2">
        <v>10</v>
      </c>
      <c r="H24" s="45"/>
    </row>
    <row r="25" spans="1:9" ht="15.75">
      <c r="A25" s="13"/>
      <c r="B25" s="14" t="s">
        <v>13</v>
      </c>
      <c r="E25" s="2">
        <v>17249</v>
      </c>
      <c r="F25" s="2"/>
      <c r="G25" s="2">
        <v>11021</v>
      </c>
      <c r="H25" s="48"/>
      <c r="I25" s="45"/>
    </row>
    <row r="26" spans="1:9" ht="15.75">
      <c r="A26" s="13"/>
      <c r="B26" s="14" t="s">
        <v>27</v>
      </c>
      <c r="E26" s="2">
        <f>328+5277</f>
        <v>5605</v>
      </c>
      <c r="F26" s="2"/>
      <c r="G26" s="2">
        <v>9304</v>
      </c>
      <c r="H26" s="48"/>
      <c r="I26" s="45"/>
    </row>
    <row r="27" spans="1:9" ht="15.75">
      <c r="A27" s="13"/>
      <c r="B27" s="14" t="s">
        <v>28</v>
      </c>
      <c r="E27" s="2">
        <v>11</v>
      </c>
      <c r="F27" s="2"/>
      <c r="G27" s="2">
        <v>9</v>
      </c>
      <c r="H27" s="48"/>
      <c r="I27" s="45"/>
    </row>
    <row r="28" spans="1:9" ht="15.75">
      <c r="A28" s="13"/>
      <c r="B28" s="14" t="s">
        <v>79</v>
      </c>
      <c r="E28" s="2">
        <v>3722</v>
      </c>
      <c r="F28" s="2"/>
      <c r="G28" s="2">
        <v>3312</v>
      </c>
      <c r="H28" s="48"/>
      <c r="I28" s="45"/>
    </row>
    <row r="29" spans="1:9" ht="15.75">
      <c r="A29" s="13"/>
      <c r="B29" s="14" t="s">
        <v>14</v>
      </c>
      <c r="E29" s="2">
        <v>682</v>
      </c>
      <c r="F29" s="2"/>
      <c r="G29" s="2">
        <v>3238</v>
      </c>
      <c r="H29" s="48"/>
      <c r="I29" s="45"/>
    </row>
    <row r="30" spans="1:9" ht="15.75">
      <c r="A30" s="13"/>
      <c r="E30" s="10">
        <f>SUM(E24:E29)</f>
        <v>27279</v>
      </c>
      <c r="F30" s="2"/>
      <c r="G30" s="10">
        <f>SUM(G24:G29)</f>
        <v>26894</v>
      </c>
      <c r="H30" s="48"/>
      <c r="I30" s="45"/>
    </row>
    <row r="31" spans="1:9" ht="15.75">
      <c r="A31" s="13"/>
      <c r="E31" s="11"/>
      <c r="F31" s="2"/>
      <c r="G31" s="11"/>
      <c r="H31" s="48"/>
      <c r="I31" s="45"/>
    </row>
    <row r="32" spans="1:8" ht="16.5" thickBot="1">
      <c r="A32" s="13" t="s">
        <v>29</v>
      </c>
      <c r="E32" s="6">
        <f>E21+E30</f>
        <v>55038</v>
      </c>
      <c r="F32" s="2"/>
      <c r="G32" s="6">
        <f>G21+G30</f>
        <v>47302</v>
      </c>
      <c r="H32" s="45"/>
    </row>
    <row r="33" spans="1:8" ht="16.5" thickTop="1">
      <c r="A33" s="13"/>
      <c r="B33" s="13"/>
      <c r="C33" s="13"/>
      <c r="D33" s="13"/>
      <c r="E33" s="2"/>
      <c r="F33" s="2"/>
      <c r="G33" s="9"/>
      <c r="H33" s="45"/>
    </row>
    <row r="34" spans="1:8" ht="15.75">
      <c r="A34" s="13" t="s">
        <v>30</v>
      </c>
      <c r="E34" s="4"/>
      <c r="F34" s="4"/>
      <c r="G34" s="7"/>
      <c r="H34" s="45"/>
    </row>
    <row r="35" spans="1:8" ht="15.75">
      <c r="A35" s="13" t="s">
        <v>31</v>
      </c>
      <c r="E35" s="4"/>
      <c r="F35" s="4"/>
      <c r="G35" s="7"/>
      <c r="H35" s="45"/>
    </row>
    <row r="36" spans="1:9" ht="15.75">
      <c r="A36" s="13"/>
      <c r="B36" s="14" t="s">
        <v>17</v>
      </c>
      <c r="E36" s="4">
        <v>17833</v>
      </c>
      <c r="F36" s="4"/>
      <c r="G36" s="4">
        <v>17824</v>
      </c>
      <c r="H36" s="48"/>
      <c r="I36" s="45"/>
    </row>
    <row r="37" spans="1:9" ht="15.75">
      <c r="A37" s="13"/>
      <c r="B37" s="14" t="s">
        <v>18</v>
      </c>
      <c r="E37" s="4">
        <v>118</v>
      </c>
      <c r="F37" s="4"/>
      <c r="G37" s="4">
        <v>106</v>
      </c>
      <c r="H37" s="48"/>
      <c r="I37" s="45"/>
    </row>
    <row r="38" spans="1:9" ht="15.75">
      <c r="A38" s="13"/>
      <c r="B38" s="14" t="s">
        <v>85</v>
      </c>
      <c r="E38" s="4">
        <v>4</v>
      </c>
      <c r="F38" s="4"/>
      <c r="G38" s="4">
        <v>14</v>
      </c>
      <c r="H38" s="48"/>
      <c r="I38" s="45"/>
    </row>
    <row r="39" spans="1:9" ht="15.75">
      <c r="A39" s="13"/>
      <c r="B39" s="14" t="s">
        <v>80</v>
      </c>
      <c r="E39" s="4">
        <v>421</v>
      </c>
      <c r="F39" s="4"/>
      <c r="G39" s="4">
        <v>421</v>
      </c>
      <c r="H39" s="48"/>
      <c r="I39" s="45"/>
    </row>
    <row r="40" spans="1:9" ht="15.75">
      <c r="A40" s="13"/>
      <c r="B40" s="14" t="s">
        <v>32</v>
      </c>
      <c r="E40" s="2">
        <v>22606</v>
      </c>
      <c r="F40" s="2"/>
      <c r="G40" s="2">
        <v>21532</v>
      </c>
      <c r="H40" s="48"/>
      <c r="I40" s="45"/>
    </row>
    <row r="41" spans="1:9" ht="15.75">
      <c r="A41" s="13" t="s">
        <v>33</v>
      </c>
      <c r="E41" s="10">
        <f>SUM(E36:E40)</f>
        <v>40982</v>
      </c>
      <c r="F41" s="2"/>
      <c r="G41" s="10">
        <f>SUM(G36:G40)</f>
        <v>39897</v>
      </c>
      <c r="H41" s="48"/>
      <c r="I41" s="45"/>
    </row>
    <row r="42" spans="1:9" ht="6" customHeight="1">
      <c r="A42" s="13"/>
      <c r="B42" s="13"/>
      <c r="C42" s="13"/>
      <c r="D42" s="13"/>
      <c r="E42" s="2"/>
      <c r="F42" s="2"/>
      <c r="G42" s="9"/>
      <c r="H42" s="48"/>
      <c r="I42" s="45"/>
    </row>
    <row r="43" spans="1:9" ht="15.75">
      <c r="A43" s="13" t="s">
        <v>86</v>
      </c>
      <c r="B43" s="13"/>
      <c r="C43" s="13"/>
      <c r="D43" s="13"/>
      <c r="E43" s="2"/>
      <c r="F43" s="2"/>
      <c r="G43" s="9"/>
      <c r="H43" s="48"/>
      <c r="I43" s="45"/>
    </row>
    <row r="44" spans="1:9" ht="15.75">
      <c r="A44" s="20"/>
      <c r="B44" s="14" t="s">
        <v>34</v>
      </c>
      <c r="D44" s="18"/>
      <c r="E44" s="2">
        <f>852+2749</f>
        <v>3601</v>
      </c>
      <c r="F44" s="16"/>
      <c r="G44" s="2">
        <v>2690</v>
      </c>
      <c r="H44" s="48"/>
      <c r="I44" s="45"/>
    </row>
    <row r="45" spans="1:9" ht="15.75">
      <c r="A45" s="20"/>
      <c r="B45" s="14" t="s">
        <v>74</v>
      </c>
      <c r="D45" s="18"/>
      <c r="E45" s="2">
        <v>0</v>
      </c>
      <c r="F45" s="16"/>
      <c r="G45" s="2">
        <v>0</v>
      </c>
      <c r="H45" s="48"/>
      <c r="I45" s="45"/>
    </row>
    <row r="46" spans="1:8" ht="15.75">
      <c r="A46" s="13"/>
      <c r="B46" s="13"/>
      <c r="C46" s="13"/>
      <c r="D46" s="13"/>
      <c r="E46" s="8">
        <f>SUM(E44:E45)</f>
        <v>3601</v>
      </c>
      <c r="F46" s="2"/>
      <c r="G46" s="8">
        <f>SUM(G44:G45)</f>
        <v>2690</v>
      </c>
      <c r="H46" s="45"/>
    </row>
    <row r="47" spans="1:8" ht="8.25" customHeight="1">
      <c r="A47" s="13"/>
      <c r="B47" s="13"/>
      <c r="C47" s="13"/>
      <c r="D47" s="13"/>
      <c r="E47" s="2"/>
      <c r="F47" s="2"/>
      <c r="G47" s="9"/>
      <c r="H47" s="45"/>
    </row>
    <row r="48" spans="1:8" ht="15.75">
      <c r="A48" s="13" t="s">
        <v>15</v>
      </c>
      <c r="E48" s="2"/>
      <c r="F48" s="2"/>
      <c r="G48" s="9"/>
      <c r="H48" s="45"/>
    </row>
    <row r="49" spans="1:8" ht="15.75">
      <c r="A49" s="13"/>
      <c r="B49" s="14" t="s">
        <v>99</v>
      </c>
      <c r="E49" s="2">
        <v>37</v>
      </c>
      <c r="F49" s="2"/>
      <c r="G49" s="2">
        <v>17</v>
      </c>
      <c r="H49" s="45"/>
    </row>
    <row r="50" spans="1:8" ht="15.75">
      <c r="A50" s="13"/>
      <c r="B50" s="14" t="s">
        <v>35</v>
      </c>
      <c r="E50" s="2">
        <v>1745</v>
      </c>
      <c r="F50" s="2"/>
      <c r="G50" s="2">
        <v>1035</v>
      </c>
      <c r="H50" s="45"/>
    </row>
    <row r="51" spans="1:8" ht="15.75">
      <c r="A51" s="13"/>
      <c r="B51" s="14" t="s">
        <v>69</v>
      </c>
      <c r="D51" s="18"/>
      <c r="E51" s="2">
        <f>191+4551</f>
        <v>4742</v>
      </c>
      <c r="F51" s="2"/>
      <c r="G51" s="2">
        <v>301</v>
      </c>
      <c r="H51" s="45"/>
    </row>
    <row r="52" spans="1:8" ht="15.75">
      <c r="A52" s="13"/>
      <c r="B52" s="14" t="s">
        <v>16</v>
      </c>
      <c r="C52" s="13"/>
      <c r="D52" s="18"/>
      <c r="E52" s="2">
        <v>3924</v>
      </c>
      <c r="F52" s="2"/>
      <c r="G52" s="2">
        <v>3362</v>
      </c>
      <c r="H52" s="45"/>
    </row>
    <row r="53" spans="1:8" ht="15.75">
      <c r="A53" s="13"/>
      <c r="B53" s="14" t="s">
        <v>81</v>
      </c>
      <c r="C53" s="13"/>
      <c r="D53" s="18"/>
      <c r="E53" s="3">
        <v>7</v>
      </c>
      <c r="F53" s="2"/>
      <c r="G53" s="3">
        <v>0</v>
      </c>
      <c r="H53" s="45"/>
    </row>
    <row r="54" spans="1:8" ht="15.75">
      <c r="A54" s="13"/>
      <c r="E54" s="10">
        <f>SUM(E49:E53)</f>
        <v>10455</v>
      </c>
      <c r="F54" s="2"/>
      <c r="G54" s="10">
        <f>SUM(G49:G53)</f>
        <v>4715</v>
      </c>
      <c r="H54" s="48"/>
    </row>
    <row r="55" spans="1:8" ht="6.75" customHeight="1">
      <c r="A55" s="13"/>
      <c r="E55" s="2"/>
      <c r="F55" s="2"/>
      <c r="G55" s="9"/>
      <c r="H55" s="48"/>
    </row>
    <row r="56" spans="1:8" ht="15.75">
      <c r="A56" s="13" t="s">
        <v>36</v>
      </c>
      <c r="E56" s="2">
        <f>E54+E46</f>
        <v>14056</v>
      </c>
      <c r="F56" s="2"/>
      <c r="G56" s="2">
        <f>G54+G46</f>
        <v>7405</v>
      </c>
      <c r="H56" s="48"/>
    </row>
    <row r="57" spans="1:8" ht="7.5" customHeight="1">
      <c r="A57" s="13"/>
      <c r="E57" s="2"/>
      <c r="F57" s="4"/>
      <c r="G57" s="9"/>
      <c r="H57" s="48"/>
    </row>
    <row r="58" spans="1:8" ht="16.5" thickBot="1">
      <c r="A58" s="13" t="s">
        <v>37</v>
      </c>
      <c r="B58" s="13"/>
      <c r="C58" s="13"/>
      <c r="D58" s="13"/>
      <c r="E58" s="6">
        <f>E56+E41</f>
        <v>55038</v>
      </c>
      <c r="F58" s="4"/>
      <c r="G58" s="6">
        <f>G56+G41</f>
        <v>47302</v>
      </c>
      <c r="H58" s="45"/>
    </row>
    <row r="59" spans="1:8" ht="16.5" thickTop="1">
      <c r="A59" s="13"/>
      <c r="E59" s="4"/>
      <c r="F59" s="4"/>
      <c r="G59" s="7"/>
      <c r="H59" s="45"/>
    </row>
    <row r="60" spans="1:9" ht="15.75" customHeight="1">
      <c r="A60" s="71" t="s">
        <v>75</v>
      </c>
      <c r="B60" s="71"/>
      <c r="C60" s="71"/>
      <c r="D60" s="21"/>
      <c r="E60" s="16"/>
      <c r="F60" s="16"/>
      <c r="G60" s="22"/>
      <c r="H60" s="48"/>
      <c r="I60" s="49"/>
    </row>
    <row r="61" spans="1:9" ht="16.5" customHeight="1" thickBot="1">
      <c r="A61" s="71"/>
      <c r="B61" s="71"/>
      <c r="C61" s="71"/>
      <c r="D61" s="21"/>
      <c r="E61" s="23">
        <f>(E41)/E36*10</f>
        <v>22.98099029888409</v>
      </c>
      <c r="F61" s="16"/>
      <c r="G61" s="23">
        <f>(G41)/G36*10</f>
        <v>22.383864452423698</v>
      </c>
      <c r="H61" s="48"/>
      <c r="I61" s="50"/>
    </row>
    <row r="62" spans="1:8" ht="13.5" customHeight="1" thickTop="1">
      <c r="A62" s="21"/>
      <c r="G62" s="18"/>
      <c r="H62" s="45"/>
    </row>
    <row r="63" spans="1:8" s="35" customFormat="1" ht="12.75" customHeight="1">
      <c r="A63" s="55" t="s">
        <v>73</v>
      </c>
      <c r="B63" s="55"/>
      <c r="C63" s="55"/>
      <c r="D63" s="55"/>
      <c r="E63" s="55"/>
      <c r="F63" s="55"/>
      <c r="G63" s="55"/>
      <c r="H63" s="55"/>
    </row>
    <row r="64" spans="1:8" s="35" customFormat="1" ht="12.75" customHeight="1">
      <c r="A64" s="56" t="s">
        <v>103</v>
      </c>
      <c r="B64" s="57"/>
      <c r="C64" s="57"/>
      <c r="D64" s="57"/>
      <c r="E64" s="57"/>
      <c r="F64" s="57"/>
      <c r="G64" s="57"/>
      <c r="H64" s="57"/>
    </row>
    <row r="65" spans="4:9" ht="12.75" customHeight="1">
      <c r="D65" s="24"/>
      <c r="F65" s="24"/>
      <c r="G65" s="24"/>
      <c r="H65" s="51"/>
      <c r="I65" s="14"/>
    </row>
    <row r="66" spans="1:9" ht="12.75" customHeight="1">
      <c r="A66" s="25"/>
      <c r="B66" s="26"/>
      <c r="C66" s="26"/>
      <c r="D66" s="26"/>
      <c r="E66" s="26"/>
      <c r="F66" s="26"/>
      <c r="G66" s="26"/>
      <c r="H66" s="45"/>
      <c r="I66" s="52"/>
    </row>
    <row r="67" ht="15.75">
      <c r="H67" s="45"/>
    </row>
    <row r="68" ht="15.75">
      <c r="H68" s="45"/>
    </row>
    <row r="69" ht="15.75">
      <c r="H69" s="45"/>
    </row>
    <row r="70" ht="15.75">
      <c r="H70" s="45"/>
    </row>
    <row r="71" ht="15.75">
      <c r="H71" s="45"/>
    </row>
    <row r="72" ht="15.75">
      <c r="H72" s="45"/>
    </row>
    <row r="73" ht="15.75">
      <c r="H73" s="45"/>
    </row>
    <row r="74" ht="15.75">
      <c r="H74" s="45"/>
    </row>
    <row r="75" ht="15.75">
      <c r="H75" s="45"/>
    </row>
    <row r="76" ht="15.75">
      <c r="H76" s="45"/>
    </row>
    <row r="77" ht="15.75">
      <c r="H77" s="45"/>
    </row>
    <row r="78" ht="15.75">
      <c r="H78" s="45"/>
    </row>
    <row r="79" ht="15.75">
      <c r="H79" s="45"/>
    </row>
    <row r="80" spans="5:8" ht="15.75">
      <c r="E80" s="34">
        <f>+E58-E32</f>
        <v>0</v>
      </c>
      <c r="H80" s="45"/>
    </row>
    <row r="81" ht="15.75">
      <c r="H81" s="45"/>
    </row>
    <row r="82" ht="15.75">
      <c r="H82" s="45"/>
    </row>
    <row r="83" ht="15.75">
      <c r="H83" s="45"/>
    </row>
    <row r="84" ht="15.75">
      <c r="H84" s="45"/>
    </row>
    <row r="85" ht="15.75">
      <c r="H85" s="45"/>
    </row>
    <row r="86" ht="15.75">
      <c r="H86" s="45"/>
    </row>
    <row r="87" ht="15.75">
      <c r="H87" s="45"/>
    </row>
    <row r="88" ht="15.75">
      <c r="H88" s="45"/>
    </row>
    <row r="89" ht="15.75">
      <c r="H89" s="45"/>
    </row>
    <row r="90" ht="15.75">
      <c r="H90" s="45"/>
    </row>
    <row r="91" ht="15.75">
      <c r="H91" s="45"/>
    </row>
    <row r="92" ht="15.75">
      <c r="H92" s="45"/>
    </row>
    <row r="93" ht="15.75">
      <c r="H93" s="45"/>
    </row>
    <row r="94" ht="15.75">
      <c r="H94" s="45"/>
    </row>
    <row r="95" ht="15.75">
      <c r="H95" s="45"/>
    </row>
    <row r="96" ht="15.75">
      <c r="H96" s="45"/>
    </row>
    <row r="97" ht="15.75">
      <c r="H97" s="45"/>
    </row>
    <row r="98" ht="15.75">
      <c r="H98" s="45"/>
    </row>
    <row r="99" ht="15.75">
      <c r="H99" s="45"/>
    </row>
    <row r="100" ht="15.75">
      <c r="H100" s="45"/>
    </row>
    <row r="101" ht="15.75">
      <c r="H101" s="45"/>
    </row>
    <row r="102" ht="15.75">
      <c r="H102" s="45"/>
    </row>
    <row r="103" ht="15.75">
      <c r="H103" s="45"/>
    </row>
    <row r="104" ht="15.75">
      <c r="H104" s="45"/>
    </row>
    <row r="105" ht="15.75">
      <c r="H105" s="45"/>
    </row>
    <row r="106" ht="15.75">
      <c r="H106" s="45"/>
    </row>
    <row r="107" ht="15.75">
      <c r="H107" s="45"/>
    </row>
    <row r="108" ht="15.75">
      <c r="H108" s="45"/>
    </row>
    <row r="109" ht="15.75">
      <c r="H109" s="45"/>
    </row>
    <row r="110" ht="15.75">
      <c r="H110" s="45"/>
    </row>
    <row r="111" ht="15.75">
      <c r="H111" s="45"/>
    </row>
    <row r="112" ht="15.75">
      <c r="H112" s="45"/>
    </row>
    <row r="113" ht="15.75">
      <c r="H113" s="45"/>
    </row>
    <row r="114" ht="15.75">
      <c r="H114" s="45"/>
    </row>
    <row r="115" ht="15.75">
      <c r="H115" s="45"/>
    </row>
    <row r="116" ht="15.75">
      <c r="H116" s="45"/>
    </row>
    <row r="117" ht="15.75">
      <c r="H117" s="45"/>
    </row>
    <row r="118" ht="15.75">
      <c r="H118" s="45"/>
    </row>
    <row r="119" ht="15.75">
      <c r="H119" s="45"/>
    </row>
    <row r="120" ht="15.75">
      <c r="H120" s="45"/>
    </row>
    <row r="121" ht="15.75">
      <c r="H121" s="45"/>
    </row>
    <row r="122" ht="15.75">
      <c r="H122" s="45"/>
    </row>
    <row r="123" ht="15.75">
      <c r="H123" s="45"/>
    </row>
    <row r="124" ht="15.75">
      <c r="H124" s="45"/>
    </row>
    <row r="125" ht="15.75">
      <c r="H125" s="45"/>
    </row>
    <row r="126" ht="15.75">
      <c r="H126" s="45"/>
    </row>
    <row r="127" ht="15.75">
      <c r="H127" s="45"/>
    </row>
    <row r="128" ht="15.75">
      <c r="H128" s="45"/>
    </row>
    <row r="129" ht="15.75">
      <c r="H129" s="45"/>
    </row>
    <row r="130" ht="15.75">
      <c r="H130" s="45"/>
    </row>
    <row r="131" ht="15.75">
      <c r="H131" s="45"/>
    </row>
    <row r="132" ht="15.75">
      <c r="H132" s="45"/>
    </row>
    <row r="133" ht="15.75">
      <c r="H133" s="45"/>
    </row>
    <row r="134" ht="15.75">
      <c r="H134" s="45"/>
    </row>
  </sheetData>
  <mergeCells count="1">
    <mergeCell ref="A60:C61"/>
  </mergeCells>
  <printOptions/>
  <pageMargins left="0.59" right="0.24" top="0.16" bottom="0.17" header="0.16" footer="0.1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51"/>
  <sheetViews>
    <sheetView zoomScale="115" zoomScaleNormal="115" zoomScaleSheetLayoutView="100" workbookViewId="0" topLeftCell="A7">
      <selection activeCell="G24" sqref="G24"/>
    </sheetView>
  </sheetViews>
  <sheetFormatPr defaultColWidth="9.140625" defaultRowHeight="12.75"/>
  <cols>
    <col min="1" max="1" width="9.140625" style="14" customWidth="1"/>
    <col min="2" max="2" width="17.8515625" style="14" customWidth="1"/>
    <col min="3" max="3" width="18.28125" style="14" customWidth="1"/>
    <col min="4" max="4" width="2.8515625" style="14" customWidth="1"/>
    <col min="5" max="5" width="18.28125" style="14" customWidth="1"/>
    <col min="6" max="6" width="4.57421875" style="14" customWidth="1"/>
    <col min="7" max="7" width="20.140625" style="14" customWidth="1"/>
    <col min="8" max="8" width="2.57421875" style="14" customWidth="1"/>
    <col min="9" max="9" width="20.7109375" style="14" customWidth="1"/>
    <col min="10" max="16384" width="9.140625" style="14" customWidth="1"/>
  </cols>
  <sheetData>
    <row r="1" spans="1:7" ht="12.75">
      <c r="A1" s="13" t="s">
        <v>58</v>
      </c>
      <c r="C1" s="15"/>
      <c r="D1" s="15"/>
      <c r="E1" s="15"/>
      <c r="F1" s="15"/>
      <c r="G1" s="15"/>
    </row>
    <row r="2" spans="1:7" ht="12.75">
      <c r="A2" s="13" t="s">
        <v>1</v>
      </c>
      <c r="C2" s="15"/>
      <c r="D2" s="15"/>
      <c r="E2" s="15"/>
      <c r="F2" s="15"/>
      <c r="G2" s="15"/>
    </row>
    <row r="3" spans="1:7" ht="12.75">
      <c r="A3" s="15" t="s">
        <v>2</v>
      </c>
      <c r="C3" s="15"/>
      <c r="D3" s="15"/>
      <c r="E3" s="15"/>
      <c r="F3" s="15"/>
      <c r="G3" s="15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2.75">
      <c r="A5" s="37" t="s">
        <v>59</v>
      </c>
      <c r="B5" s="37"/>
      <c r="C5" s="37"/>
      <c r="D5" s="37"/>
      <c r="E5" s="37"/>
      <c r="F5" s="37"/>
      <c r="G5" s="37"/>
      <c r="H5" s="37"/>
      <c r="I5" s="37"/>
    </row>
    <row r="6" ht="12.75">
      <c r="A6" s="13" t="s">
        <v>129</v>
      </c>
    </row>
    <row r="7" ht="12.75">
      <c r="A7" s="13"/>
    </row>
    <row r="8" spans="3:9" ht="12.75">
      <c r="C8" s="17" t="s">
        <v>22</v>
      </c>
      <c r="D8" s="17"/>
      <c r="E8" s="17" t="s">
        <v>22</v>
      </c>
      <c r="F8" s="17"/>
      <c r="G8" s="17" t="s">
        <v>22</v>
      </c>
      <c r="H8" s="17"/>
      <c r="I8" s="17" t="s">
        <v>22</v>
      </c>
    </row>
    <row r="9" spans="3:9" ht="12.75">
      <c r="C9" s="72" t="s">
        <v>60</v>
      </c>
      <c r="D9" s="72"/>
      <c r="E9" s="72"/>
      <c r="F9" s="17"/>
      <c r="G9" s="72" t="s">
        <v>61</v>
      </c>
      <c r="H9" s="72"/>
      <c r="I9" s="72"/>
    </row>
    <row r="10" spans="3:9" ht="12.75">
      <c r="C10" s="17"/>
      <c r="D10" s="17"/>
      <c r="E10" s="17" t="s">
        <v>40</v>
      </c>
      <c r="F10" s="17"/>
      <c r="G10" s="17"/>
      <c r="H10" s="17"/>
      <c r="I10" s="17" t="s">
        <v>40</v>
      </c>
    </row>
    <row r="11" spans="3:9" ht="12.75">
      <c r="C11" s="17" t="s">
        <v>62</v>
      </c>
      <c r="D11" s="17"/>
      <c r="E11" s="17" t="s">
        <v>63</v>
      </c>
      <c r="F11" s="17"/>
      <c r="G11" s="17" t="s">
        <v>62</v>
      </c>
      <c r="H11" s="17"/>
      <c r="I11" s="17" t="s">
        <v>63</v>
      </c>
    </row>
    <row r="12" spans="3:9" ht="12.75">
      <c r="C12" s="17" t="s">
        <v>3</v>
      </c>
      <c r="D12" s="17"/>
      <c r="E12" s="17" t="s">
        <v>3</v>
      </c>
      <c r="F12" s="17"/>
      <c r="G12" s="17" t="s">
        <v>64</v>
      </c>
      <c r="H12" s="17"/>
      <c r="I12" s="17" t="s">
        <v>65</v>
      </c>
    </row>
    <row r="13" spans="3:9" ht="12.75">
      <c r="C13" s="1">
        <v>39903</v>
      </c>
      <c r="D13" s="1"/>
      <c r="E13" s="1">
        <v>39538</v>
      </c>
      <c r="F13" s="1"/>
      <c r="G13" s="1">
        <v>39903</v>
      </c>
      <c r="H13" s="19"/>
      <c r="I13" s="1">
        <v>39538</v>
      </c>
    </row>
    <row r="14" spans="3:9" ht="12.75">
      <c r="C14" s="17" t="s">
        <v>4</v>
      </c>
      <c r="D14" s="17"/>
      <c r="E14" s="17" t="s">
        <v>4</v>
      </c>
      <c r="F14" s="17"/>
      <c r="G14" s="17" t="s">
        <v>4</v>
      </c>
      <c r="H14" s="17"/>
      <c r="I14" s="17" t="s">
        <v>4</v>
      </c>
    </row>
    <row r="16" spans="1:9" ht="12.75">
      <c r="A16" s="35" t="s">
        <v>5</v>
      </c>
      <c r="C16" s="2">
        <v>7417</v>
      </c>
      <c r="D16" s="2"/>
      <c r="E16" s="2">
        <v>6992</v>
      </c>
      <c r="F16" s="2"/>
      <c r="G16" s="2">
        <v>12768</v>
      </c>
      <c r="H16" s="2"/>
      <c r="I16" s="9">
        <v>13096</v>
      </c>
    </row>
    <row r="17" spans="1:9" ht="12.75">
      <c r="A17" s="35"/>
      <c r="C17" s="2"/>
      <c r="D17" s="2"/>
      <c r="E17" s="2"/>
      <c r="F17" s="2"/>
      <c r="G17" s="2"/>
      <c r="H17" s="2"/>
      <c r="I17" s="9"/>
    </row>
    <row r="18" spans="1:9" ht="12.75">
      <c r="A18" s="35" t="s">
        <v>6</v>
      </c>
      <c r="C18" s="2">
        <v>29</v>
      </c>
      <c r="D18" s="4"/>
      <c r="E18" s="4">
        <v>22</v>
      </c>
      <c r="F18" s="4"/>
      <c r="G18" s="2">
        <v>90</v>
      </c>
      <c r="H18" s="4"/>
      <c r="I18" s="9">
        <v>94</v>
      </c>
    </row>
    <row r="19" spans="1:9" ht="12.75">
      <c r="A19" s="35"/>
      <c r="C19" s="4"/>
      <c r="D19" s="4"/>
      <c r="E19" s="4"/>
      <c r="F19" s="4"/>
      <c r="G19" s="4"/>
      <c r="H19" s="4"/>
      <c r="I19" s="7"/>
    </row>
    <row r="20" spans="1:9" ht="12.75">
      <c r="A20" s="35" t="s">
        <v>84</v>
      </c>
      <c r="C20" s="2">
        <v>-961</v>
      </c>
      <c r="D20" s="4"/>
      <c r="E20" s="4">
        <v>-911</v>
      </c>
      <c r="F20" s="4"/>
      <c r="G20" s="2">
        <v>-2900</v>
      </c>
      <c r="H20" s="4"/>
      <c r="I20" s="9">
        <v>-2361</v>
      </c>
    </row>
    <row r="21" spans="1:9" ht="12.75">
      <c r="A21" s="35"/>
      <c r="C21" s="4"/>
      <c r="D21" s="4"/>
      <c r="E21" s="4"/>
      <c r="F21" s="4"/>
      <c r="G21" s="4"/>
      <c r="H21" s="4"/>
      <c r="I21" s="7"/>
    </row>
    <row r="22" spans="1:9" ht="12.75">
      <c r="A22" s="35" t="s">
        <v>68</v>
      </c>
      <c r="C22" s="2">
        <v>-766</v>
      </c>
      <c r="D22" s="4"/>
      <c r="E22" s="4">
        <v>-577</v>
      </c>
      <c r="F22" s="4"/>
      <c r="G22" s="2">
        <v>-2227</v>
      </c>
      <c r="H22" s="4"/>
      <c r="I22" s="9">
        <v>-1659</v>
      </c>
    </row>
    <row r="23" spans="1:9" ht="12.75">
      <c r="A23" s="35"/>
      <c r="C23" s="4"/>
      <c r="D23" s="4"/>
      <c r="E23" s="4"/>
      <c r="F23" s="4"/>
      <c r="G23" s="4"/>
      <c r="H23" s="4"/>
      <c r="I23" s="7"/>
    </row>
    <row r="24" spans="1:9" ht="12.75">
      <c r="A24" s="35" t="s">
        <v>7</v>
      </c>
      <c r="C24" s="2">
        <v>-3158</v>
      </c>
      <c r="D24" s="4"/>
      <c r="E24" s="4">
        <v>-1394</v>
      </c>
      <c r="F24" s="4"/>
      <c r="G24" s="2">
        <v>-6048</v>
      </c>
      <c r="H24" s="4"/>
      <c r="I24" s="9">
        <v>-2489</v>
      </c>
    </row>
    <row r="25" spans="1:9" ht="12.75">
      <c r="A25" s="35"/>
      <c r="C25" s="3"/>
      <c r="D25" s="4"/>
      <c r="E25" s="12"/>
      <c r="F25" s="4"/>
      <c r="G25" s="3"/>
      <c r="H25" s="4"/>
      <c r="I25" s="12"/>
    </row>
    <row r="26" spans="1:9" ht="12.75">
      <c r="A26" s="35" t="s">
        <v>128</v>
      </c>
      <c r="C26" s="4">
        <f>SUM(C16:C25)</f>
        <v>2561</v>
      </c>
      <c r="D26" s="4"/>
      <c r="E26" s="4">
        <f>SUM(E16:E25)</f>
        <v>4132</v>
      </c>
      <c r="F26" s="4"/>
      <c r="G26" s="4">
        <f>SUM(G16:G25)</f>
        <v>1683</v>
      </c>
      <c r="H26" s="4"/>
      <c r="I26" s="4">
        <f>SUM(I16:I25)</f>
        <v>6681</v>
      </c>
    </row>
    <row r="27" spans="1:9" ht="12.75">
      <c r="A27" s="35"/>
      <c r="C27" s="4"/>
      <c r="D27" s="4"/>
      <c r="E27" s="7"/>
      <c r="F27" s="4"/>
      <c r="G27" s="4"/>
      <c r="H27" s="4"/>
      <c r="I27" s="9"/>
    </row>
    <row r="28" spans="1:9" ht="12.75">
      <c r="A28" s="35" t="s">
        <v>8</v>
      </c>
      <c r="C28" s="2">
        <v>-214</v>
      </c>
      <c r="D28" s="4"/>
      <c r="E28" s="4">
        <v>-33</v>
      </c>
      <c r="F28" s="4"/>
      <c r="G28" s="2">
        <v>-586</v>
      </c>
      <c r="H28" s="4"/>
      <c r="I28" s="9">
        <v>-148</v>
      </c>
    </row>
    <row r="29" spans="1:9" ht="12.75">
      <c r="A29" s="35"/>
      <c r="C29" s="3"/>
      <c r="D29" s="4"/>
      <c r="E29" s="12"/>
      <c r="F29" s="4"/>
      <c r="G29" s="3"/>
      <c r="H29" s="4"/>
      <c r="I29" s="38"/>
    </row>
    <row r="30" spans="1:9" ht="12.75">
      <c r="A30" s="14" t="s">
        <v>124</v>
      </c>
      <c r="B30" s="61"/>
      <c r="C30" s="4">
        <f>C26+C28</f>
        <v>2347</v>
      </c>
      <c r="D30" s="4"/>
      <c r="E30" s="4">
        <f>E26+E28</f>
        <v>4099</v>
      </c>
      <c r="F30" s="4"/>
      <c r="G30" s="4">
        <f>G26+G28</f>
        <v>1097</v>
      </c>
      <c r="H30" s="4"/>
      <c r="I30" s="4">
        <f>SUM(I26:I28)</f>
        <v>6533</v>
      </c>
    </row>
    <row r="31" spans="3:9" ht="12.75">
      <c r="C31" s="4"/>
      <c r="D31" s="4"/>
      <c r="E31" s="7"/>
      <c r="F31" s="4"/>
      <c r="G31" s="4"/>
      <c r="H31" s="4"/>
      <c r="I31" s="7"/>
    </row>
    <row r="32" spans="1:9" ht="12.75">
      <c r="A32" s="35" t="s">
        <v>82</v>
      </c>
      <c r="C32" s="2">
        <v>-8</v>
      </c>
      <c r="D32" s="4"/>
      <c r="E32" s="5">
        <v>-6</v>
      </c>
      <c r="F32" s="4"/>
      <c r="G32" s="2">
        <v>-23</v>
      </c>
      <c r="H32" s="4"/>
      <c r="I32" s="9">
        <v>-17</v>
      </c>
    </row>
    <row r="33" spans="3:9" ht="12.75">
      <c r="C33" s="3"/>
      <c r="D33" s="4"/>
      <c r="E33" s="12"/>
      <c r="F33" s="4"/>
      <c r="G33" s="3"/>
      <c r="H33" s="4"/>
      <c r="I33" s="12"/>
    </row>
    <row r="34" spans="1:9" ht="13.5" thickBot="1">
      <c r="A34" s="14" t="s">
        <v>125</v>
      </c>
      <c r="C34" s="6">
        <f>SUM(C30:C33)</f>
        <v>2339</v>
      </c>
      <c r="D34" s="4"/>
      <c r="E34" s="6">
        <f>SUM(E30:E33)</f>
        <v>4093</v>
      </c>
      <c r="F34" s="4"/>
      <c r="G34" s="6">
        <f>SUM(G30:G33)</f>
        <v>1074</v>
      </c>
      <c r="H34" s="4"/>
      <c r="I34" s="6">
        <f>SUM(I30:I33)</f>
        <v>6516</v>
      </c>
    </row>
    <row r="35" spans="3:9" ht="13.5" thickTop="1">
      <c r="C35" s="2"/>
      <c r="D35" s="4"/>
      <c r="E35" s="9"/>
      <c r="F35" s="4"/>
      <c r="G35" s="2"/>
      <c r="H35" s="4"/>
      <c r="I35" s="2"/>
    </row>
    <row r="36" spans="3:9" ht="12.75">
      <c r="C36" s="39"/>
      <c r="D36" s="4"/>
      <c r="E36" s="39"/>
      <c r="F36" s="4"/>
      <c r="G36" s="39"/>
      <c r="H36" s="4"/>
      <c r="I36" s="2"/>
    </row>
    <row r="37" spans="1:9" ht="12.75">
      <c r="A37" s="35" t="s">
        <v>70</v>
      </c>
      <c r="C37" s="16"/>
      <c r="D37" s="16"/>
      <c r="E37" s="54"/>
      <c r="F37" s="16"/>
      <c r="G37" s="16"/>
      <c r="H37" s="16"/>
      <c r="I37" s="22"/>
    </row>
    <row r="38" spans="1:9" ht="13.5" thickBot="1">
      <c r="A38" s="35" t="s">
        <v>71</v>
      </c>
      <c r="C38" s="43">
        <f>SUM(C34:C36)</f>
        <v>2339</v>
      </c>
      <c r="E38" s="43">
        <f>SUM(E34:E36)</f>
        <v>4093</v>
      </c>
      <c r="G38" s="65">
        <v>1074</v>
      </c>
      <c r="I38" s="44">
        <f>SUM(I34:I37)</f>
        <v>6516</v>
      </c>
    </row>
    <row r="39" spans="5:9" ht="13.5" thickTop="1">
      <c r="E39" s="42"/>
      <c r="I39" s="18"/>
    </row>
    <row r="40" spans="5:9" ht="12.75">
      <c r="E40" s="42"/>
      <c r="I40" s="18"/>
    </row>
    <row r="41" spans="1:9" ht="12.75">
      <c r="A41" s="14" t="s">
        <v>127</v>
      </c>
      <c r="E41" s="42"/>
      <c r="I41" s="18"/>
    </row>
    <row r="42" spans="1:9" ht="13.5" thickBot="1">
      <c r="A42" s="21" t="s">
        <v>83</v>
      </c>
      <c r="B42" s="21"/>
      <c r="C42" s="40">
        <v>1.31</v>
      </c>
      <c r="E42" s="40">
        <v>2.3</v>
      </c>
      <c r="G42" s="40">
        <v>0.6</v>
      </c>
      <c r="I42" s="40">
        <v>8.14</v>
      </c>
    </row>
    <row r="43" spans="8:9" ht="13.5" thickTop="1">
      <c r="H43" s="41"/>
      <c r="I43" s="41"/>
    </row>
    <row r="44" spans="1:9" ht="13.5" thickBot="1">
      <c r="A44" s="21" t="s">
        <v>66</v>
      </c>
      <c r="B44" s="21"/>
      <c r="C44" s="40">
        <v>1.21</v>
      </c>
      <c r="E44" s="40">
        <v>2.1</v>
      </c>
      <c r="G44" s="40">
        <v>0.55</v>
      </c>
      <c r="H44" s="41"/>
      <c r="I44" s="40">
        <v>6.75</v>
      </c>
    </row>
    <row r="45" ht="13.5" thickTop="1">
      <c r="I45" s="18"/>
    </row>
    <row r="49" ht="12.75">
      <c r="A49" s="21"/>
    </row>
    <row r="50" spans="1:8" ht="12.75" customHeight="1">
      <c r="A50" s="24" t="s">
        <v>67</v>
      </c>
      <c r="B50" s="24"/>
      <c r="C50" s="24"/>
      <c r="D50" s="24"/>
      <c r="E50" s="24"/>
      <c r="F50" s="24"/>
      <c r="G50" s="24"/>
      <c r="H50" s="24"/>
    </row>
    <row r="51" spans="1:8" ht="12.75" customHeight="1">
      <c r="A51" s="25" t="s">
        <v>123</v>
      </c>
      <c r="B51" s="26"/>
      <c r="C51" s="26"/>
      <c r="D51" s="26"/>
      <c r="E51" s="26"/>
      <c r="F51" s="26"/>
      <c r="G51" s="26"/>
      <c r="H51" s="26"/>
    </row>
  </sheetData>
  <mergeCells count="2">
    <mergeCell ref="C9:E9"/>
    <mergeCell ref="G9:I9"/>
  </mergeCells>
  <printOptions/>
  <pageMargins left="0.16" right="0.17" top="0.48" bottom="1" header="0.5" footer="0.5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81"/>
  <sheetViews>
    <sheetView zoomScaleSheetLayoutView="100" workbookViewId="0" topLeftCell="A16">
      <selection activeCell="A1" sqref="A1"/>
    </sheetView>
  </sheetViews>
  <sheetFormatPr defaultColWidth="9.140625" defaultRowHeight="12.75"/>
  <cols>
    <col min="1" max="2" width="9.140625" style="14" customWidth="1"/>
    <col min="3" max="3" width="53.28125" style="14" customWidth="1"/>
    <col min="4" max="4" width="24.28125" style="14" customWidth="1"/>
    <col min="5" max="5" width="5.8515625" style="14" customWidth="1"/>
    <col min="6" max="6" width="24.28125" style="14" bestFit="1" customWidth="1"/>
    <col min="7" max="16384" width="9.140625" style="14" customWidth="1"/>
  </cols>
  <sheetData>
    <row r="1" spans="1:6" ht="12.75">
      <c r="A1" s="13" t="s">
        <v>0</v>
      </c>
      <c r="D1" s="13"/>
      <c r="E1" s="13"/>
      <c r="F1" s="13"/>
    </row>
    <row r="2" spans="1:6" ht="12.75">
      <c r="A2" s="13" t="s">
        <v>1</v>
      </c>
      <c r="B2" s="13"/>
      <c r="C2" s="13"/>
      <c r="D2" s="13"/>
      <c r="E2" s="13"/>
      <c r="F2" s="13"/>
    </row>
    <row r="3" spans="1:6" ht="12.75">
      <c r="A3" s="15" t="s">
        <v>2</v>
      </c>
      <c r="B3" s="15"/>
      <c r="C3" s="15"/>
      <c r="D3" s="15"/>
      <c r="E3" s="15"/>
      <c r="F3" s="15"/>
    </row>
    <row r="4" spans="1:6" ht="12.75">
      <c r="A4" s="16"/>
      <c r="B4" s="16"/>
      <c r="C4" s="16"/>
      <c r="D4" s="16"/>
      <c r="E4" s="16"/>
      <c r="F4" s="16"/>
    </row>
    <row r="5" spans="1:6" ht="12.75">
      <c r="A5" s="15" t="s">
        <v>39</v>
      </c>
      <c r="B5" s="15"/>
      <c r="C5" s="15"/>
      <c r="D5" s="15"/>
      <c r="E5" s="15"/>
      <c r="F5" s="15"/>
    </row>
    <row r="6" ht="12.75">
      <c r="A6" s="13" t="s">
        <v>129</v>
      </c>
    </row>
    <row r="7" spans="1:6" ht="12.75">
      <c r="A7" s="13"/>
      <c r="B7" s="13"/>
      <c r="C7" s="27"/>
      <c r="D7" s="28"/>
      <c r="E7" s="17"/>
      <c r="F7" s="17"/>
    </row>
    <row r="8" spans="1:5" ht="12.75">
      <c r="A8" s="13"/>
      <c r="B8" s="13"/>
      <c r="C8" s="27"/>
      <c r="E8" s="17"/>
    </row>
    <row r="9" spans="1:6" ht="12.75">
      <c r="A9" s="13"/>
      <c r="B9" s="13"/>
      <c r="C9" s="27"/>
      <c r="D9" s="17" t="s">
        <v>22</v>
      </c>
      <c r="E9" s="17"/>
      <c r="F9" s="62" t="s">
        <v>100</v>
      </c>
    </row>
    <row r="10" spans="1:6" ht="12.75">
      <c r="A10" s="13"/>
      <c r="B10" s="13"/>
      <c r="C10" s="27"/>
      <c r="D10" s="28" t="s">
        <v>41</v>
      </c>
      <c r="E10" s="17"/>
      <c r="F10" s="62" t="s">
        <v>19</v>
      </c>
    </row>
    <row r="11" spans="1:6" ht="12.75">
      <c r="A11" s="13"/>
      <c r="B11" s="13"/>
      <c r="C11" s="29"/>
      <c r="D11" s="28" t="s">
        <v>42</v>
      </c>
      <c r="E11" s="17"/>
      <c r="F11" s="62" t="s">
        <v>20</v>
      </c>
    </row>
    <row r="12" spans="1:6" ht="12.75">
      <c r="A12" s="13"/>
      <c r="B12" s="13"/>
      <c r="C12" s="27"/>
      <c r="D12" s="1">
        <v>39903</v>
      </c>
      <c r="E12" s="19"/>
      <c r="F12" s="63">
        <v>39629</v>
      </c>
    </row>
    <row r="13" spans="1:6" ht="12.75">
      <c r="A13" s="13"/>
      <c r="B13" s="13"/>
      <c r="C13" s="27"/>
      <c r="D13" s="17" t="s">
        <v>4</v>
      </c>
      <c r="E13" s="17"/>
      <c r="F13" s="17" t="s">
        <v>4</v>
      </c>
    </row>
    <row r="14" spans="1:6" ht="12.75">
      <c r="A14" s="13"/>
      <c r="B14" s="13"/>
      <c r="C14" s="27"/>
      <c r="D14" s="17"/>
      <c r="E14" s="17"/>
      <c r="F14" s="17"/>
    </row>
    <row r="15" spans="1:6" ht="12.75">
      <c r="A15" s="13" t="s">
        <v>43</v>
      </c>
      <c r="D15" s="2"/>
      <c r="F15" s="2"/>
    </row>
    <row r="16" spans="1:6" ht="12.75">
      <c r="A16" s="14" t="s">
        <v>104</v>
      </c>
      <c r="D16" s="2">
        <v>1074</v>
      </c>
      <c r="F16" s="2">
        <v>8402</v>
      </c>
    </row>
    <row r="17" spans="1:6" ht="12.75">
      <c r="A17" s="14" t="s">
        <v>105</v>
      </c>
      <c r="D17" s="3">
        <v>2161</v>
      </c>
      <c r="F17" s="3">
        <v>2695</v>
      </c>
    </row>
    <row r="18" spans="1:6" ht="12.75">
      <c r="A18" s="14" t="s">
        <v>106</v>
      </c>
      <c r="D18" s="2">
        <f>SUM(D16:D17)</f>
        <v>3235</v>
      </c>
      <c r="F18" s="2">
        <f>SUM(F16:F17)</f>
        <v>11097</v>
      </c>
    </row>
    <row r="19" spans="4:6" ht="12.75">
      <c r="D19" s="2"/>
      <c r="F19" s="2"/>
    </row>
    <row r="20" spans="1:6" ht="12.75">
      <c r="A20" s="14" t="s">
        <v>107</v>
      </c>
      <c r="D20" s="2"/>
      <c r="F20" s="2"/>
    </row>
    <row r="21" spans="1:6" ht="12.75">
      <c r="A21" s="14" t="s">
        <v>108</v>
      </c>
      <c r="D21" s="2">
        <v>-7879</v>
      </c>
      <c r="F21" s="2">
        <v>-10219</v>
      </c>
    </row>
    <row r="22" spans="1:6" ht="12.75">
      <c r="A22" s="14" t="s">
        <v>109</v>
      </c>
      <c r="D22" s="3">
        <v>730</v>
      </c>
      <c r="F22" s="3">
        <v>79</v>
      </c>
    </row>
    <row r="23" spans="1:6" ht="12.75">
      <c r="A23" s="13" t="s">
        <v>110</v>
      </c>
      <c r="D23" s="2">
        <f>SUM(D18:D22)</f>
        <v>-3914</v>
      </c>
      <c r="F23" s="2">
        <f>SUM(F18:F22)</f>
        <v>957</v>
      </c>
    </row>
    <row r="24" spans="1:6" ht="12.75">
      <c r="A24" s="14" t="s">
        <v>113</v>
      </c>
      <c r="D24" s="2">
        <v>5</v>
      </c>
      <c r="F24" s="2">
        <v>-14</v>
      </c>
    </row>
    <row r="25" spans="1:6" ht="12.75">
      <c r="A25" s="14" t="s">
        <v>112</v>
      </c>
      <c r="D25" s="2">
        <v>-586</v>
      </c>
      <c r="F25" s="3">
        <v>-250</v>
      </c>
    </row>
    <row r="26" spans="1:6" ht="12.75">
      <c r="A26" s="13" t="s">
        <v>111</v>
      </c>
      <c r="D26" s="10">
        <f>SUM(D23:D25)</f>
        <v>-4495</v>
      </c>
      <c r="F26" s="10">
        <f>SUM(F23:F25)</f>
        <v>693</v>
      </c>
    </row>
    <row r="27" spans="1:6" ht="12.75">
      <c r="A27" s="13"/>
      <c r="D27" s="2"/>
      <c r="F27" s="2"/>
    </row>
    <row r="28" spans="1:6" ht="12.75">
      <c r="A28" s="13" t="s">
        <v>44</v>
      </c>
      <c r="D28" s="2"/>
      <c r="F28" s="2"/>
    </row>
    <row r="29" spans="1:6" ht="12.75">
      <c r="A29" s="14" t="s">
        <v>114</v>
      </c>
      <c r="D29" s="2">
        <v>-88</v>
      </c>
      <c r="F29" s="2">
        <v>-1736</v>
      </c>
    </row>
    <row r="30" spans="1:6" ht="12.75">
      <c r="A30" s="14" t="s">
        <v>115</v>
      </c>
      <c r="D30" s="2">
        <v>-4159</v>
      </c>
      <c r="F30" s="2">
        <v>-6194</v>
      </c>
    </row>
    <row r="31" spans="1:6" ht="12.75">
      <c r="A31" s="14" t="s">
        <v>116</v>
      </c>
      <c r="D31" s="2">
        <v>85</v>
      </c>
      <c r="F31" s="2">
        <v>95</v>
      </c>
    </row>
    <row r="32" spans="1:6" ht="12.75">
      <c r="A32" s="14" t="s">
        <v>117</v>
      </c>
      <c r="D32" s="2">
        <v>0</v>
      </c>
      <c r="F32" s="2">
        <v>526</v>
      </c>
    </row>
    <row r="33" spans="1:6" ht="12.75">
      <c r="A33" s="13" t="s">
        <v>118</v>
      </c>
      <c r="D33" s="10">
        <f>SUM(D29:D32)</f>
        <v>-4162</v>
      </c>
      <c r="F33" s="10">
        <f>SUM(F29:F32)</f>
        <v>-7309</v>
      </c>
    </row>
    <row r="34" spans="1:6" ht="12.75">
      <c r="A34" s="13"/>
      <c r="D34" s="2"/>
      <c r="F34" s="2"/>
    </row>
    <row r="35" spans="1:6" ht="12.75">
      <c r="A35" s="13" t="s">
        <v>45</v>
      </c>
      <c r="C35" s="13"/>
      <c r="D35" s="2"/>
      <c r="E35" s="16"/>
      <c r="F35" s="2"/>
    </row>
    <row r="36" spans="1:6" ht="12.75">
      <c r="A36" s="14" t="s">
        <v>136</v>
      </c>
      <c r="C36" s="13"/>
      <c r="D36" s="2">
        <v>21</v>
      </c>
      <c r="F36" s="2">
        <v>4687</v>
      </c>
    </row>
    <row r="37" spans="1:6" ht="12.75">
      <c r="A37" s="14" t="s">
        <v>119</v>
      </c>
      <c r="C37" s="13"/>
      <c r="D37" s="2">
        <v>0</v>
      </c>
      <c r="F37" s="2">
        <v>8</v>
      </c>
    </row>
    <row r="38" spans="1:6" ht="12.75">
      <c r="A38" s="14" t="s">
        <v>122</v>
      </c>
      <c r="C38" s="13"/>
      <c r="D38" s="2">
        <v>-125</v>
      </c>
      <c r="F38" s="2">
        <v>-528</v>
      </c>
    </row>
    <row r="39" spans="1:6" ht="12.75">
      <c r="A39" s="14" t="s">
        <v>135</v>
      </c>
      <c r="C39" s="13"/>
      <c r="D39" s="2">
        <v>6063</v>
      </c>
      <c r="F39" s="2">
        <v>-85</v>
      </c>
    </row>
    <row r="40" spans="1:6" ht="12.75">
      <c r="A40" s="14" t="s">
        <v>120</v>
      </c>
      <c r="C40" s="13"/>
      <c r="D40" s="2">
        <v>0</v>
      </c>
      <c r="F40" s="2">
        <v>-285</v>
      </c>
    </row>
    <row r="41" spans="1:6" ht="12.75">
      <c r="A41" s="13" t="s">
        <v>118</v>
      </c>
      <c r="B41" s="21"/>
      <c r="D41" s="69">
        <f>SUM(D36:D40)</f>
        <v>5959</v>
      </c>
      <c r="F41" s="69">
        <f>SUM(F36:F40)</f>
        <v>3797</v>
      </c>
    </row>
    <row r="42" spans="1:6" ht="12.75">
      <c r="A42" s="13"/>
      <c r="B42" s="21"/>
      <c r="D42" s="2"/>
      <c r="F42" s="22"/>
    </row>
    <row r="43" spans="1:6" ht="12.75">
      <c r="A43" s="13" t="s">
        <v>46</v>
      </c>
      <c r="D43" s="2">
        <f>D41+D33+D26</f>
        <v>-2698</v>
      </c>
      <c r="F43" s="2">
        <f>F41+F33+F26</f>
        <v>-2819</v>
      </c>
    </row>
    <row r="44" spans="1:6" ht="12.75">
      <c r="A44" s="14" t="s">
        <v>121</v>
      </c>
      <c r="D44" s="2">
        <v>-10</v>
      </c>
      <c r="F44" s="2">
        <v>16</v>
      </c>
    </row>
    <row r="45" spans="1:6" ht="12.75">
      <c r="A45" s="14" t="s">
        <v>47</v>
      </c>
      <c r="B45" s="21"/>
      <c r="C45" s="21"/>
      <c r="D45" s="2">
        <v>3188</v>
      </c>
      <c r="F45" s="9">
        <v>5991</v>
      </c>
    </row>
    <row r="46" spans="1:6" ht="12.75">
      <c r="A46" s="13"/>
      <c r="B46" s="21"/>
      <c r="C46" s="21"/>
      <c r="D46" s="2"/>
      <c r="F46" s="9"/>
    </row>
    <row r="47" spans="1:6" ht="13.5" thickBot="1">
      <c r="A47" s="13" t="s">
        <v>48</v>
      </c>
      <c r="C47" s="21"/>
      <c r="D47" s="6">
        <f>SUM(D43:D46)</f>
        <v>480</v>
      </c>
      <c r="F47" s="6">
        <f>SUM(F43:F46)</f>
        <v>3188</v>
      </c>
    </row>
    <row r="48" ht="13.5" thickTop="1">
      <c r="F48" s="18"/>
    </row>
    <row r="49" spans="1:6" ht="12.75">
      <c r="A49" s="30" t="s">
        <v>49</v>
      </c>
      <c r="F49" s="18"/>
    </row>
    <row r="50" spans="1:6" ht="12.75">
      <c r="A50" s="14" t="s">
        <v>79</v>
      </c>
      <c r="D50" s="4">
        <v>3722</v>
      </c>
      <c r="F50" s="4">
        <v>3312</v>
      </c>
    </row>
    <row r="51" spans="1:6" ht="12.75">
      <c r="A51" s="14" t="s">
        <v>14</v>
      </c>
      <c r="D51" s="4">
        <v>682</v>
      </c>
      <c r="F51" s="4">
        <v>3238</v>
      </c>
    </row>
    <row r="52" spans="1:6" ht="12.75">
      <c r="A52" s="14" t="s">
        <v>16</v>
      </c>
      <c r="D52" s="4">
        <v>-3924</v>
      </c>
      <c r="F52" s="4">
        <v>-3362</v>
      </c>
    </row>
    <row r="53" spans="4:6" ht="13.5" thickBot="1">
      <c r="D53" s="6">
        <f>SUM(D50:D52)</f>
        <v>480</v>
      </c>
      <c r="F53" s="6">
        <f>SUM(F50:F52)</f>
        <v>3188</v>
      </c>
    </row>
    <row r="54" ht="13.5" thickTop="1">
      <c r="F54" s="18"/>
    </row>
    <row r="55" spans="1:6" ht="12.75">
      <c r="A55" s="21"/>
      <c r="F55" s="18"/>
    </row>
    <row r="56" spans="1:6" ht="12.75">
      <c r="A56" s="21"/>
      <c r="F56" s="18"/>
    </row>
    <row r="57" spans="1:6" ht="12.75">
      <c r="A57" s="21"/>
      <c r="F57" s="18"/>
    </row>
    <row r="58" spans="1:8" ht="12.75" customHeight="1">
      <c r="A58" s="24" t="s">
        <v>50</v>
      </c>
      <c r="B58" s="24"/>
      <c r="C58" s="24"/>
      <c r="D58" s="24"/>
      <c r="E58" s="24"/>
      <c r="F58" s="24"/>
      <c r="G58" s="24"/>
      <c r="H58" s="24"/>
    </row>
    <row r="59" spans="1:8" ht="12.75" customHeight="1">
      <c r="A59" s="25" t="s">
        <v>123</v>
      </c>
      <c r="B59" s="26"/>
      <c r="C59" s="26"/>
      <c r="D59" s="26"/>
      <c r="E59" s="26"/>
      <c r="F59" s="26"/>
      <c r="G59" s="26"/>
      <c r="H59" s="26"/>
    </row>
    <row r="81" ht="12.75">
      <c r="D81" s="70">
        <f>D47-D53</f>
        <v>0</v>
      </c>
    </row>
  </sheetData>
  <printOptions/>
  <pageMargins left="0.4" right="0.24" top="0.66" bottom="0.2" header="0.22" footer="0.17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58"/>
  <sheetViews>
    <sheetView zoomScaleSheetLayoutView="100" workbookViewId="0" topLeftCell="A3">
      <selection activeCell="C19" sqref="C19"/>
    </sheetView>
  </sheetViews>
  <sheetFormatPr defaultColWidth="9.140625" defaultRowHeight="12.75"/>
  <cols>
    <col min="1" max="1" width="13.00390625" style="14" customWidth="1"/>
    <col min="2" max="2" width="29.8515625" style="14" customWidth="1"/>
    <col min="3" max="3" width="15.140625" style="14" customWidth="1"/>
    <col min="4" max="4" width="5.8515625" style="14" customWidth="1"/>
    <col min="5" max="5" width="15.140625" style="14" customWidth="1"/>
    <col min="6" max="6" width="5.8515625" style="14" customWidth="1"/>
    <col min="7" max="7" width="16.28125" style="14" bestFit="1" customWidth="1"/>
    <col min="8" max="8" width="5.8515625" style="14" customWidth="1"/>
    <col min="9" max="9" width="15.140625" style="14" customWidth="1"/>
    <col min="10" max="10" width="5.8515625" style="14" customWidth="1"/>
    <col min="11" max="11" width="15.140625" style="14" customWidth="1"/>
    <col min="12" max="12" width="5.57421875" style="14" customWidth="1"/>
    <col min="13" max="13" width="15.140625" style="14" customWidth="1"/>
    <col min="14" max="14" width="11.140625" style="14" customWidth="1"/>
    <col min="15" max="15" width="8.57421875" style="14" customWidth="1"/>
    <col min="16" max="16384" width="9.140625" style="14" customWidth="1"/>
  </cols>
  <sheetData>
    <row r="1" spans="1:15" ht="12.75">
      <c r="A1" s="13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2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2.7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2.75">
      <c r="A5" s="15" t="s">
        <v>51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ht="12.75">
      <c r="A6" s="13" t="str">
        <f>'cash flow '!A6</f>
        <v>which is integral to the announcement of quarterly report for the Third(3rd) quarter ended 31 March 2009</v>
      </c>
    </row>
    <row r="7" spans="3:15" ht="12.75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3"/>
    </row>
    <row r="8" spans="3:15" ht="12.75">
      <c r="C8" s="72" t="s">
        <v>52</v>
      </c>
      <c r="D8" s="72"/>
      <c r="E8" s="72"/>
      <c r="F8" s="72"/>
      <c r="G8" s="72"/>
      <c r="H8" s="72"/>
      <c r="I8" s="72"/>
      <c r="J8" s="72"/>
      <c r="K8" s="72"/>
      <c r="L8" s="17"/>
      <c r="M8" s="17"/>
      <c r="N8" s="17"/>
      <c r="O8" s="13"/>
    </row>
    <row r="9" spans="3:15" ht="12.75">
      <c r="C9" s="17"/>
      <c r="D9" s="17"/>
      <c r="E9" s="17" t="s">
        <v>53</v>
      </c>
      <c r="F9" s="17"/>
      <c r="G9" s="17" t="s">
        <v>89</v>
      </c>
      <c r="H9" s="17"/>
      <c r="I9" s="17" t="s">
        <v>87</v>
      </c>
      <c r="J9" s="17"/>
      <c r="K9" s="17" t="s">
        <v>54</v>
      </c>
      <c r="L9" s="17"/>
      <c r="M9" s="17"/>
      <c r="N9" s="17"/>
      <c r="O9" s="13"/>
    </row>
    <row r="10" spans="3:15" ht="12.75">
      <c r="C10" s="31" t="s">
        <v>17</v>
      </c>
      <c r="D10" s="31"/>
      <c r="E10" s="31" t="s">
        <v>18</v>
      </c>
      <c r="F10" s="32"/>
      <c r="G10" s="31" t="s">
        <v>90</v>
      </c>
      <c r="H10" s="32"/>
      <c r="I10" s="31" t="s">
        <v>88</v>
      </c>
      <c r="J10" s="32"/>
      <c r="K10" s="31" t="s">
        <v>32</v>
      </c>
      <c r="L10" s="31"/>
      <c r="M10" s="31" t="s">
        <v>55</v>
      </c>
      <c r="N10" s="31"/>
      <c r="O10" s="31"/>
    </row>
    <row r="11" spans="3:15" ht="12.75">
      <c r="C11" s="17" t="s">
        <v>4</v>
      </c>
      <c r="D11" s="17"/>
      <c r="E11" s="17" t="s">
        <v>4</v>
      </c>
      <c r="F11" s="17"/>
      <c r="G11" s="17" t="s">
        <v>4</v>
      </c>
      <c r="H11" s="17"/>
      <c r="I11" s="17" t="s">
        <v>4</v>
      </c>
      <c r="J11" s="17"/>
      <c r="K11" s="17" t="s">
        <v>4</v>
      </c>
      <c r="L11" s="17"/>
      <c r="M11" s="17" t="s">
        <v>4</v>
      </c>
      <c r="N11" s="17"/>
      <c r="O11" s="17"/>
    </row>
    <row r="12" spans="2:15" ht="12.75">
      <c r="B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14" t="s">
        <v>102</v>
      </c>
      <c r="B13" s="13"/>
      <c r="C13" s="4">
        <v>17824</v>
      </c>
      <c r="D13" s="4"/>
      <c r="E13" s="5">
        <v>106</v>
      </c>
      <c r="F13" s="4"/>
      <c r="G13" s="5">
        <v>14</v>
      </c>
      <c r="H13" s="4"/>
      <c r="I13" s="5">
        <v>421</v>
      </c>
      <c r="J13" s="4"/>
      <c r="K13" s="5">
        <v>21532</v>
      </c>
      <c r="L13" s="4"/>
      <c r="M13" s="5">
        <f>SUM(C13:K13)</f>
        <v>39897</v>
      </c>
      <c r="N13" s="4"/>
      <c r="O13" s="4"/>
    </row>
    <row r="14" spans="2:15" ht="12.75"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14" t="s">
        <v>95</v>
      </c>
      <c r="B15" s="13"/>
      <c r="N15" s="4"/>
      <c r="O15" s="4"/>
    </row>
    <row r="16" spans="1:15" ht="12.75">
      <c r="A16" s="14" t="s">
        <v>96</v>
      </c>
      <c r="B16" s="13"/>
      <c r="C16" s="4">
        <v>9</v>
      </c>
      <c r="D16" s="4"/>
      <c r="E16" s="4">
        <v>12</v>
      </c>
      <c r="F16" s="4"/>
      <c r="G16" s="5" t="s">
        <v>38</v>
      </c>
      <c r="H16" s="4"/>
      <c r="I16" s="5" t="s">
        <v>38</v>
      </c>
      <c r="J16" s="4"/>
      <c r="K16" s="5" t="s">
        <v>38</v>
      </c>
      <c r="L16" s="4"/>
      <c r="M16" s="68">
        <f>SUM(C16:K16)</f>
        <v>21</v>
      </c>
      <c r="N16" s="4"/>
      <c r="O16" s="4"/>
    </row>
    <row r="17" spans="1:15" ht="12.75">
      <c r="A17" s="14" t="s">
        <v>97</v>
      </c>
      <c r="B17" s="13"/>
      <c r="C17" s="4">
        <v>0</v>
      </c>
      <c r="D17" s="4"/>
      <c r="E17" s="4">
        <v>0</v>
      </c>
      <c r="F17" s="4"/>
      <c r="G17" s="5" t="s">
        <v>38</v>
      </c>
      <c r="H17" s="4"/>
      <c r="I17" s="5" t="s">
        <v>38</v>
      </c>
      <c r="J17" s="4"/>
      <c r="K17" s="5" t="s">
        <v>38</v>
      </c>
      <c r="L17" s="4"/>
      <c r="M17" s="68">
        <f>SUM(C17:K17)</f>
        <v>0</v>
      </c>
      <c r="N17" s="4"/>
      <c r="O17" s="4"/>
    </row>
    <row r="18" spans="1:15" ht="12.75">
      <c r="A18" s="14" t="s">
        <v>98</v>
      </c>
      <c r="B18" s="13"/>
      <c r="C18" s="4">
        <v>0</v>
      </c>
      <c r="D18" s="4"/>
      <c r="E18" s="4">
        <v>0</v>
      </c>
      <c r="F18" s="4"/>
      <c r="G18" s="5" t="s">
        <v>38</v>
      </c>
      <c r="H18" s="4"/>
      <c r="I18" s="5" t="s">
        <v>38</v>
      </c>
      <c r="J18" s="4"/>
      <c r="K18" s="5" t="s">
        <v>38</v>
      </c>
      <c r="L18" s="4"/>
      <c r="M18" s="5">
        <f>SUM(C18:K18)</f>
        <v>0</v>
      </c>
      <c r="N18" s="4"/>
      <c r="O18" s="4"/>
    </row>
    <row r="19" spans="2:15" ht="12.75">
      <c r="B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14" t="s">
        <v>56</v>
      </c>
      <c r="B20" s="13"/>
      <c r="C20" s="5" t="s">
        <v>38</v>
      </c>
      <c r="D20" s="4"/>
      <c r="E20" s="5">
        <v>0</v>
      </c>
      <c r="F20" s="4"/>
      <c r="G20" s="5" t="s">
        <v>38</v>
      </c>
      <c r="H20" s="4"/>
      <c r="I20" s="5" t="s">
        <v>38</v>
      </c>
      <c r="J20" s="4"/>
      <c r="K20" s="5" t="s">
        <v>38</v>
      </c>
      <c r="L20" s="4"/>
      <c r="M20" s="5">
        <f>SUM(C20:K20)</f>
        <v>0</v>
      </c>
      <c r="N20" s="4"/>
      <c r="O20" s="4"/>
    </row>
    <row r="21" spans="2:15" ht="12.75">
      <c r="B21" s="13"/>
      <c r="C21" s="5"/>
      <c r="D21" s="4"/>
      <c r="E21" s="4"/>
      <c r="F21" s="4"/>
      <c r="G21" s="4"/>
      <c r="H21" s="4"/>
      <c r="I21" s="4"/>
      <c r="J21" s="4"/>
      <c r="K21" s="4"/>
      <c r="L21" s="4"/>
      <c r="M21" s="5"/>
      <c r="N21" s="4"/>
      <c r="O21" s="4"/>
    </row>
    <row r="22" spans="1:15" ht="12.75">
      <c r="A22" s="14" t="s">
        <v>91</v>
      </c>
      <c r="B22" s="13"/>
      <c r="N22" s="4"/>
      <c r="O22" s="4"/>
    </row>
    <row r="23" spans="1:15" ht="12.75">
      <c r="A23" s="14" t="s">
        <v>92</v>
      </c>
      <c r="B23" s="13"/>
      <c r="C23" s="5" t="s">
        <v>38</v>
      </c>
      <c r="D23" s="4"/>
      <c r="E23" s="5" t="s">
        <v>38</v>
      </c>
      <c r="F23" s="4"/>
      <c r="G23" s="5" t="s">
        <v>133</v>
      </c>
      <c r="H23" s="64"/>
      <c r="I23" s="5" t="s">
        <v>38</v>
      </c>
      <c r="J23" s="4"/>
      <c r="K23" s="5" t="s">
        <v>38</v>
      </c>
      <c r="L23" s="4"/>
      <c r="M23" s="5">
        <v>-10</v>
      </c>
      <c r="N23" s="4"/>
      <c r="O23" s="4"/>
    </row>
    <row r="24" spans="2:15" ht="12.75">
      <c r="B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14" t="s">
        <v>72</v>
      </c>
      <c r="B25" s="13"/>
      <c r="C25" s="5" t="s">
        <v>38</v>
      </c>
      <c r="D25" s="4"/>
      <c r="E25" s="5" t="s">
        <v>38</v>
      </c>
      <c r="F25" s="4"/>
      <c r="G25" s="5" t="s">
        <v>38</v>
      </c>
      <c r="H25" s="4"/>
      <c r="I25" s="5">
        <v>0</v>
      </c>
      <c r="J25" s="4"/>
      <c r="K25" s="5" t="s">
        <v>38</v>
      </c>
      <c r="L25" s="4"/>
      <c r="M25" s="5">
        <f>SUM(C25:K25)</f>
        <v>0</v>
      </c>
      <c r="N25" s="4"/>
      <c r="O25" s="4"/>
    </row>
    <row r="26" spans="2:15" ht="12.75">
      <c r="B26" s="1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14" t="s">
        <v>101</v>
      </c>
      <c r="B27" s="13"/>
      <c r="C27" s="4">
        <v>0</v>
      </c>
      <c r="D27" s="4"/>
      <c r="E27" s="4">
        <v>0</v>
      </c>
      <c r="F27" s="4"/>
      <c r="G27" s="4">
        <v>0</v>
      </c>
      <c r="H27" s="4"/>
      <c r="I27" s="4">
        <v>0</v>
      </c>
      <c r="J27" s="4"/>
      <c r="K27" s="4">
        <v>0</v>
      </c>
      <c r="L27" s="4"/>
      <c r="M27" s="5">
        <f>SUM(C27:K27)</f>
        <v>0</v>
      </c>
      <c r="N27" s="4"/>
      <c r="O27" s="4"/>
    </row>
    <row r="28" spans="2:15" ht="12.75">
      <c r="B28" s="1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7" ht="12.75">
      <c r="A29" s="14" t="s">
        <v>126</v>
      </c>
      <c r="C29" s="5" t="s">
        <v>38</v>
      </c>
      <c r="D29" s="5"/>
      <c r="E29" s="5" t="s">
        <v>38</v>
      </c>
      <c r="F29" s="4"/>
      <c r="G29" s="5" t="s">
        <v>38</v>
      </c>
      <c r="H29" s="4"/>
      <c r="I29" s="5" t="s">
        <v>38</v>
      </c>
      <c r="J29" s="4"/>
      <c r="K29" s="4">
        <v>1074</v>
      </c>
      <c r="L29" s="4"/>
      <c r="M29" s="5">
        <f>SUM(C29:K29)</f>
        <v>1074</v>
      </c>
      <c r="N29" s="4"/>
      <c r="O29" s="4"/>
      <c r="Q29" s="16"/>
    </row>
    <row r="30" spans="3:15" ht="12.75">
      <c r="C30" s="5"/>
      <c r="D30" s="5"/>
      <c r="E30" s="5"/>
      <c r="F30" s="4"/>
      <c r="G30" s="5"/>
      <c r="H30" s="4"/>
      <c r="I30" s="5"/>
      <c r="J30" s="4"/>
      <c r="K30" s="4"/>
      <c r="L30" s="4"/>
      <c r="M30" s="4"/>
      <c r="N30" s="4"/>
      <c r="O30" s="4"/>
    </row>
    <row r="31" spans="1:21" ht="13.5" thickBot="1">
      <c r="A31" s="14" t="s">
        <v>132</v>
      </c>
      <c r="C31" s="6">
        <f>SUM(C13:C30)</f>
        <v>17833</v>
      </c>
      <c r="D31" s="2"/>
      <c r="E31" s="6">
        <f>SUM(E13:E30)</f>
        <v>118</v>
      </c>
      <c r="F31" s="4"/>
      <c r="G31" s="6">
        <v>4</v>
      </c>
      <c r="H31" s="4"/>
      <c r="I31" s="6">
        <f>SUM(I13:I30)</f>
        <v>421</v>
      </c>
      <c r="J31" s="4"/>
      <c r="K31" s="6">
        <f>SUM(K13:K30)</f>
        <v>22606</v>
      </c>
      <c r="L31" s="4"/>
      <c r="M31" s="6">
        <f>SUM(M13:M30)</f>
        <v>40982</v>
      </c>
      <c r="O31" s="2"/>
      <c r="U31" s="4">
        <f>+'BS'!E41-Equity!M31</f>
        <v>0</v>
      </c>
    </row>
    <row r="32" spans="3:15" ht="13.5" thickTop="1">
      <c r="C32" s="2"/>
      <c r="D32" s="2"/>
      <c r="E32" s="2"/>
      <c r="F32" s="4"/>
      <c r="G32" s="2"/>
      <c r="H32" s="4"/>
      <c r="I32" s="2"/>
      <c r="J32" s="4"/>
      <c r="K32" s="2"/>
      <c r="L32" s="4"/>
      <c r="M32" s="2"/>
      <c r="N32" s="4"/>
      <c r="O32" s="2"/>
    </row>
    <row r="33" spans="1:15" ht="3.75" customHeight="1">
      <c r="A33" s="58"/>
      <c r="B33" s="58"/>
      <c r="C33" s="59"/>
      <c r="D33" s="59"/>
      <c r="E33" s="59"/>
      <c r="F33" s="60"/>
      <c r="G33" s="59"/>
      <c r="H33" s="60"/>
      <c r="I33" s="59"/>
      <c r="J33" s="60"/>
      <c r="K33" s="59"/>
      <c r="L33" s="60"/>
      <c r="M33" s="59"/>
      <c r="N33" s="4"/>
      <c r="O33" s="2"/>
    </row>
    <row r="35" spans="1:13" s="35" customFormat="1" ht="12.75">
      <c r="A35" s="35" t="s">
        <v>76</v>
      </c>
      <c r="B35" s="36"/>
      <c r="C35" s="4">
        <v>8000</v>
      </c>
      <c r="D35" s="4"/>
      <c r="E35" s="5">
        <v>5433</v>
      </c>
      <c r="F35" s="4"/>
      <c r="G35" s="5">
        <v>-2</v>
      </c>
      <c r="H35" s="4"/>
      <c r="I35" s="5">
        <v>300</v>
      </c>
      <c r="J35" s="4"/>
      <c r="K35" s="5">
        <v>13117</v>
      </c>
      <c r="M35" s="35">
        <f>SUM(C35:K35)</f>
        <v>26848</v>
      </c>
    </row>
    <row r="36" spans="2:11" s="35" customFormat="1" ht="12.75">
      <c r="B36" s="36"/>
      <c r="C36" s="4"/>
      <c r="D36" s="4"/>
      <c r="E36" s="4"/>
      <c r="F36" s="4"/>
      <c r="G36" s="4"/>
      <c r="H36" s="4"/>
      <c r="I36" s="4"/>
      <c r="J36" s="4"/>
      <c r="K36" s="4"/>
    </row>
    <row r="37" spans="1:15" ht="12.75">
      <c r="A37" s="14" t="s">
        <v>95</v>
      </c>
      <c r="B37" s="13"/>
      <c r="N37" s="4"/>
      <c r="O37" s="4"/>
    </row>
    <row r="38" spans="1:15" ht="12.75">
      <c r="A38" s="14" t="s">
        <v>96</v>
      </c>
      <c r="B38" s="13"/>
      <c r="C38" s="4">
        <v>112</v>
      </c>
      <c r="D38" s="4"/>
      <c r="E38" s="4">
        <v>415</v>
      </c>
      <c r="F38" s="4"/>
      <c r="G38" s="5" t="s">
        <v>38</v>
      </c>
      <c r="H38" s="4"/>
      <c r="I38" s="5" t="s">
        <v>38</v>
      </c>
      <c r="J38" s="4"/>
      <c r="K38" s="5" t="s">
        <v>38</v>
      </c>
      <c r="L38" s="4"/>
      <c r="M38" s="33">
        <f>SUM(C38:K38)</f>
        <v>527</v>
      </c>
      <c r="N38" s="4"/>
      <c r="O38" s="4"/>
    </row>
    <row r="39" spans="1:15" ht="12.75">
      <c r="A39" s="14" t="s">
        <v>97</v>
      </c>
      <c r="B39" s="13"/>
      <c r="C39" s="4">
        <v>800</v>
      </c>
      <c r="D39" s="4"/>
      <c r="E39" s="4">
        <v>3360</v>
      </c>
      <c r="F39" s="4"/>
      <c r="G39" s="5" t="s">
        <v>38</v>
      </c>
      <c r="H39" s="4"/>
      <c r="I39" s="5" t="s">
        <v>38</v>
      </c>
      <c r="J39" s="4"/>
      <c r="K39" s="5" t="s">
        <v>38</v>
      </c>
      <c r="L39" s="4"/>
      <c r="M39" s="33">
        <f>SUM(C39:K39)</f>
        <v>4160</v>
      </c>
      <c r="N39" s="4"/>
      <c r="O39" s="4"/>
    </row>
    <row r="40" spans="1:15" ht="12.75">
      <c r="A40" s="14" t="s">
        <v>98</v>
      </c>
      <c r="B40" s="13"/>
      <c r="C40" s="4">
        <v>8912</v>
      </c>
      <c r="D40" s="4"/>
      <c r="E40" s="4">
        <v>-8912</v>
      </c>
      <c r="F40" s="4"/>
      <c r="G40" s="5" t="s">
        <v>38</v>
      </c>
      <c r="H40" s="4"/>
      <c r="I40" s="5" t="s">
        <v>38</v>
      </c>
      <c r="J40" s="4"/>
      <c r="K40" s="5" t="s">
        <v>38</v>
      </c>
      <c r="L40" s="4"/>
      <c r="M40" s="33">
        <f>SUM(C40:K40)</f>
        <v>0</v>
      </c>
      <c r="N40" s="4"/>
      <c r="O40" s="4"/>
    </row>
    <row r="41" spans="2:15" ht="12.75"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.75">
      <c r="A42" s="14" t="s">
        <v>56</v>
      </c>
      <c r="B42" s="13"/>
      <c r="C42" s="5" t="s">
        <v>38</v>
      </c>
      <c r="D42" s="4"/>
      <c r="E42" s="5">
        <f>-268-3</f>
        <v>-271</v>
      </c>
      <c r="F42" s="4"/>
      <c r="G42" s="5" t="s">
        <v>38</v>
      </c>
      <c r="H42" s="4"/>
      <c r="I42" s="5" t="s">
        <v>38</v>
      </c>
      <c r="J42" s="4"/>
      <c r="K42" s="5" t="s">
        <v>38</v>
      </c>
      <c r="L42" s="4"/>
      <c r="M42" s="5">
        <f>SUM(C42:K42)</f>
        <v>-271</v>
      </c>
      <c r="N42" s="4"/>
      <c r="O42" s="4"/>
    </row>
    <row r="43" spans="2:15" ht="12.75">
      <c r="B43" s="13"/>
      <c r="C43" s="5"/>
      <c r="D43" s="4"/>
      <c r="E43" s="4"/>
      <c r="F43" s="4"/>
      <c r="G43" s="4"/>
      <c r="H43" s="4"/>
      <c r="I43" s="4"/>
      <c r="J43" s="4"/>
      <c r="K43" s="4"/>
      <c r="L43" s="4"/>
      <c r="M43" s="5"/>
      <c r="N43" s="4"/>
      <c r="O43" s="4"/>
    </row>
    <row r="44" spans="1:15" ht="12.75">
      <c r="A44" s="14" t="s">
        <v>91</v>
      </c>
      <c r="B44" s="13"/>
      <c r="N44" s="4"/>
      <c r="O44" s="4"/>
    </row>
    <row r="45" spans="1:15" ht="12.75">
      <c r="A45" s="14" t="s">
        <v>92</v>
      </c>
      <c r="B45" s="13"/>
      <c r="C45" s="5" t="s">
        <v>38</v>
      </c>
      <c r="D45" s="4"/>
      <c r="E45" s="5" t="s">
        <v>38</v>
      </c>
      <c r="F45" s="4"/>
      <c r="G45" s="5" t="s">
        <v>131</v>
      </c>
      <c r="H45" s="64"/>
      <c r="I45" s="5" t="s">
        <v>38</v>
      </c>
      <c r="J45" s="4"/>
      <c r="K45" s="5" t="s">
        <v>38</v>
      </c>
      <c r="L45" s="4"/>
      <c r="M45" s="5">
        <v>14</v>
      </c>
      <c r="N45" s="4"/>
      <c r="O45" s="4"/>
    </row>
    <row r="46" spans="2:15" ht="12.75"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.75">
      <c r="A47" s="14" t="s">
        <v>72</v>
      </c>
      <c r="B47" s="13"/>
      <c r="C47" s="5" t="s">
        <v>38</v>
      </c>
      <c r="D47" s="4"/>
      <c r="E47" s="5" t="s">
        <v>38</v>
      </c>
      <c r="F47" s="4"/>
      <c r="G47" s="5" t="s">
        <v>38</v>
      </c>
      <c r="H47" s="4"/>
      <c r="I47" s="5">
        <v>151</v>
      </c>
      <c r="J47" s="4"/>
      <c r="K47" s="5" t="s">
        <v>38</v>
      </c>
      <c r="L47" s="4"/>
      <c r="M47" s="5">
        <f>SUM(C47:K47)</f>
        <v>151</v>
      </c>
      <c r="N47" s="4"/>
      <c r="O47" s="4"/>
    </row>
    <row r="48" spans="2:15" ht="12.75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7" ht="12.75">
      <c r="A49" s="14" t="s">
        <v>93</v>
      </c>
      <c r="C49" s="5" t="s">
        <v>38</v>
      </c>
      <c r="D49" s="5"/>
      <c r="E49" s="5" t="s">
        <v>38</v>
      </c>
      <c r="F49" s="4"/>
      <c r="G49" s="5" t="s">
        <v>38</v>
      </c>
      <c r="H49" s="4"/>
      <c r="I49" s="5" t="s">
        <v>38</v>
      </c>
      <c r="J49" s="4"/>
      <c r="K49" s="4">
        <v>6516</v>
      </c>
      <c r="L49" s="4"/>
      <c r="M49" s="33">
        <f>SUM(C49:K49)</f>
        <v>6516</v>
      </c>
      <c r="N49" s="4"/>
      <c r="O49" s="4"/>
      <c r="Q49" s="16"/>
    </row>
    <row r="50" spans="3:15" ht="12.75">
      <c r="C50" s="5"/>
      <c r="D50" s="5"/>
      <c r="E50" s="5"/>
      <c r="F50" s="4"/>
      <c r="G50" s="5"/>
      <c r="H50" s="4"/>
      <c r="I50" s="5"/>
      <c r="J50" s="4"/>
      <c r="K50" s="4"/>
      <c r="L50" s="4"/>
      <c r="M50" s="4"/>
      <c r="N50" s="4"/>
      <c r="O50" s="4"/>
    </row>
    <row r="51" spans="1:21" ht="13.5" thickBot="1">
      <c r="A51" s="14" t="s">
        <v>130</v>
      </c>
      <c r="C51" s="6">
        <f>SUM(C35:C50)</f>
        <v>17824</v>
      </c>
      <c r="D51" s="2"/>
      <c r="E51" s="6">
        <f>SUM(E35:E50)</f>
        <v>25</v>
      </c>
      <c r="F51" s="4"/>
      <c r="G51" s="6">
        <v>12</v>
      </c>
      <c r="H51" s="4"/>
      <c r="I51" s="6">
        <f>SUM(I35:I50)</f>
        <v>451</v>
      </c>
      <c r="J51" s="4"/>
      <c r="K51" s="6">
        <f>SUM(K35:K50)</f>
        <v>19633</v>
      </c>
      <c r="L51" s="4"/>
      <c r="M51" s="6">
        <f>SUM(M35:M50)</f>
        <v>37945</v>
      </c>
      <c r="O51" s="2"/>
      <c r="U51" s="4">
        <f>+'[1]BS'!E62-'[1]Equity'!M51</f>
        <v>0</v>
      </c>
    </row>
    <row r="52" spans="2:15" ht="13.5" thickTop="1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5" ht="12.75">
      <c r="A55" s="21" t="s">
        <v>94</v>
      </c>
    </row>
    <row r="57" spans="1:12" ht="12.75" customHeight="1">
      <c r="A57" s="24" t="s">
        <v>57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2.75" customHeight="1">
      <c r="A58" s="25" t="s">
        <v>123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</sheetData>
  <mergeCells count="1">
    <mergeCell ref="C8:K8"/>
  </mergeCells>
  <printOptions/>
  <pageMargins left="0.21" right="0.24" top="1" bottom="1" header="0.5" footer="0.5"/>
  <pageSetup fitToHeight="1" fitToWidth="1" horizontalDpi="600" verticalDpi="600" orientation="landscape" paperSize="9" scale="62" r:id="rId2"/>
  <colBreaks count="1" manualBreakCount="1">
    <brk id="14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lydia.wong</dc:creator>
  <cp:keywords/>
  <dc:description/>
  <cp:lastModifiedBy>User</cp:lastModifiedBy>
  <cp:lastPrinted>2009-05-28T09:09:09Z</cp:lastPrinted>
  <dcterms:created xsi:type="dcterms:W3CDTF">2007-08-03T09:57:57Z</dcterms:created>
  <dcterms:modified xsi:type="dcterms:W3CDTF">2009-05-28T09:09:16Z</dcterms:modified>
  <cp:category/>
  <cp:version/>
  <cp:contentType/>
  <cp:contentStatus/>
</cp:coreProperties>
</file>